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StudankaSchody - Oprava s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'StudankaSchody - Oprava s...'!$C$4:$J$76,'StudankaSchody - Oprava s...'!$C$82:$J$111,'StudankaSchody - Oprava s...'!$C$117:$K$246</definedName>
    <definedName function="false" hidden="false" localSheetId="1" name="_xlnm.Print_Titles" vbProcedure="false">'StudankaSchody - Oprava s...'!$127:$127</definedName>
    <definedName function="false" hidden="true" localSheetId="1" name="_xlnm._FilterDatabase" vbProcedure="false">'StudankaSchody - Oprava s...'!$C$127:$K$246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<sst xmlns="http://schemas.openxmlformats.org/spreadsheetml/2006/main" count="1512" uniqueCount="430">
  <si>
    <t xml:space="preserve">Export Komplet</t>
  </si>
  <si>
    <t xml:space="preserve">2.0</t>
  </si>
  <si>
    <t xml:space="preserve">False</t>
  </si>
  <si>
    <t xml:space="preserve">{e501305b-7cfd-47cc-8ee6-aff37eecc95e}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</si>
  <si>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</si>
  <si>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</si>
  <si>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</si>
  <si>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</si>
  <si>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</si>
  <si>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</si>
  <si>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</si>
  <si>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</si>
  <si>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</si>
  <si>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StudankaSchody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</si>
  <si>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</si>
  <si>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</si>
  <si>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schodiště, vchodových dveří,2x okno,příčka SDK</t>
  </si>
  <si>
    <t xml:space="preserve">KSO:</t>
  </si>
  <si>
    <t xml:space="preserve">CC-CZ:</t>
  </si>
  <si>
    <t xml:space="preserve">Místo:</t>
  </si>
  <si>
    <t xml:space="preserve">Studánka 1,Brno</t>
  </si>
  <si>
    <t xml:space="preserve">Datum:</t>
  </si>
  <si>
    <t xml:space="preserve">28. 5. 2021</t>
  </si>
  <si>
    <t xml:space="preserve">Zadavatel:</t>
  </si>
  <si>
    <t xml:space="preserve">IČ:</t>
  </si>
  <si>
    <t xml:space="preserve">OSM,MMB,Husova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</si>
  <si>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</si>
  <si>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</si>
  <si>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</si>
  <si>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</si>
  <si>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</si>
  <si>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</si>
  <si>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</si>
  <si>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</si>
  <si>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</si>
  <si>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</si>
  <si>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</si>
  <si>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</si>
  <si>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</si>
  <si>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</si>
  <si>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</si>
  <si>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</si>
  <si>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</si>
  <si>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</si>
  <si>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</si>
  <si>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</si>
  <si>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</si>
  <si>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</si>
  <si>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</si>
  <si>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</si>
  <si>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</si>
  <si>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</si>
  <si>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</si>
  <si>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</si>
  <si>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</si>
  <si>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</si>
  <si>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</si>
  <si>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</si>
  <si>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</si>
  <si>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</si>
  <si>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</si>
  <si>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</si>
  <si>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</si>
  <si>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</si>
  <si>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</si>
  <si>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</si>
  <si>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</si>
  <si>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</si>
  <si>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</si>
  <si>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</si>
  <si>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</si>
  <si>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</si>
  <si>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</si>
  <si>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</si>
  <si>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</si>
  <si>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</si>
  <si>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</si>
  <si>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</si>
  <si>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</si>
  <si>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</si>
  <si>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</si>
  <si>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</si>
  <si>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</si>
  <si>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</si>
  <si>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</si>
  <si>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</si>
  <si>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</si>
  <si>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</si>
  <si>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</si>
  <si>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</si>
  <si>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</si>
  <si>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</si>
  <si>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</si>
  <si>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</si>
  <si>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</si>
  <si>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</si>
  <si>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</si>
  <si>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</si>
  <si>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</si>
  <si>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</si>
  <si>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</si>
  <si>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</si>
  <si>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</si>
  <si>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</si>
  <si>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</si>
  <si>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</si>
  <si>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</si>
  <si>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</si>
  <si>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</si>
  <si>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</si>
  <si>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</si>
  <si>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</si>
  <si>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</si>
  <si>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</si>
  <si>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</si>
  <si>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</si>
  <si>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</si>
  <si>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</si>
  <si>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</si>
  <si>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</si>
  <si>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</si>
  <si>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</si>
  <si>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</si>
  <si>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611325421</t>
  </si>
  <si>
    <t xml:space="preserve">Oprava vnitřní vápenocementové štukové omítky stropů v rozsahu plochy do 10%</t>
  </si>
  <si>
    <t xml:space="preserve">m2</t>
  </si>
  <si>
    <t xml:space="preserve">CS ÚRS 2021 01</t>
  </si>
  <si>
    <t xml:space="preserve">4</t>
  </si>
  <si>
    <t xml:space="preserve">1093120196</t>
  </si>
  <si>
    <t xml:space="preserve">612135101</t>
  </si>
  <si>
    <t xml:space="preserve">Hrubá výplň rýh ve stěnách maltou jakékoli šířky rýhy</t>
  </si>
  <si>
    <t xml:space="preserve">1520427629</t>
  </si>
  <si>
    <t xml:space="preserve">VV</t>
  </si>
  <si>
    <t xml:space="preserve">"okna"(1,0+1,2*2)*2*0,2+"dveře"(0,9+2,0*2)*0,2</t>
  </si>
  <si>
    <t xml:space="preserve">"soklíky"1,9*0,15</t>
  </si>
  <si>
    <t xml:space="preserve">Součet</t>
  </si>
  <si>
    <t xml:space="preserve">3</t>
  </si>
  <si>
    <t xml:space="preserve">612325302</t>
  </si>
  <si>
    <t xml:space="preserve">Vápenocementová štuková omítka ostění nebo nadpraží</t>
  </si>
  <si>
    <t xml:space="preserve">-2121847223</t>
  </si>
  <si>
    <t xml:space="preserve">"okna"(1,1+1,25*2)*(0,7+0,3)+"dveře"(2,1*2+1,3)*0,55</t>
  </si>
  <si>
    <t xml:space="preserve">612325422</t>
  </si>
  <si>
    <t xml:space="preserve">Oprava vnitřní vápenocementové štukové omítky stěn v rozsahu plochy do 30%</t>
  </si>
  <si>
    <t xml:space="preserve">1899582401</t>
  </si>
  <si>
    <t xml:space="preserve">5</t>
  </si>
  <si>
    <t xml:space="preserve">619991011</t>
  </si>
  <si>
    <t xml:space="preserve">Obalení konstrukcí a prvků fólií přilepenou lepící páskou</t>
  </si>
  <si>
    <t xml:space="preserve">CS ÚRS 2020 01</t>
  </si>
  <si>
    <t xml:space="preserve">-998919195</t>
  </si>
  <si>
    <t xml:space="preserve">1,0*1,2*2+0,9*2</t>
  </si>
  <si>
    <t xml:space="preserve">1,05*1,6*2</t>
  </si>
  <si>
    <t xml:space="preserve">631-pc 1</t>
  </si>
  <si>
    <t xml:space="preserve">Zapravení zdi po výměně vchodových dveří 90/200cm</t>
  </si>
  <si>
    <t xml:space="preserve">sada</t>
  </si>
  <si>
    <t xml:space="preserve">-725515243</t>
  </si>
  <si>
    <t xml:space="preserve">7</t>
  </si>
  <si>
    <t xml:space="preserve">631-pc 2</t>
  </si>
  <si>
    <t xml:space="preserve">Oprava nebo výměna části obložení v chodbě poškozených výměnou dveří a oken v místn.1.15</t>
  </si>
  <si>
    <t xml:space="preserve">147890422</t>
  </si>
  <si>
    <t xml:space="preserve">8</t>
  </si>
  <si>
    <t xml:space="preserve">632450122</t>
  </si>
  <si>
    <t xml:space="preserve">Vyrovnávací cementový potěr tl do 30 mm ze suchých směsí provedený v pásu</t>
  </si>
  <si>
    <t xml:space="preserve">-184108933</t>
  </si>
  <si>
    <t xml:space="preserve">0,55*1,1+0,25*1,1+1,3*0,6</t>
  </si>
  <si>
    <t xml:space="preserve">18*0,55*1,2+11,05"schody,podesta,mezipodesta"</t>
  </si>
  <si>
    <t xml:space="preserve">9</t>
  </si>
  <si>
    <t xml:space="preserve">Ostatní konstrukce a práce, bourání</t>
  </si>
  <si>
    <t xml:space="preserve">952901111</t>
  </si>
  <si>
    <t xml:space="preserve">Vyčištění budov bytové a občanské výstavby při výšce podlaží do 4 m</t>
  </si>
  <si>
    <t xml:space="preserve">-791716386</t>
  </si>
  <si>
    <t xml:space="preserve">8*2,4+8,05*2,42+0,68*2,06+2,1*6,28+2,5*2,3+2,91*2,2</t>
  </si>
  <si>
    <t xml:space="preserve">10</t>
  </si>
  <si>
    <t xml:space="preserve">968062374</t>
  </si>
  <si>
    <t xml:space="preserve">Vybourání dřevěných rámů oken zdvojených včetně křídel pl do 1 m2</t>
  </si>
  <si>
    <t xml:space="preserve">699311521</t>
  </si>
  <si>
    <t xml:space="preserve">"místnost 115"1,0*1,2*2</t>
  </si>
  <si>
    <t xml:space="preserve">11</t>
  </si>
  <si>
    <t xml:space="preserve">968062455</t>
  </si>
  <si>
    <t xml:space="preserve">Vybourání dřevěných dveřních zárubní pl do 2 m2</t>
  </si>
  <si>
    <t xml:space="preserve">594872012</t>
  </si>
  <si>
    <t xml:space="preserve">0,9*2,0</t>
  </si>
  <si>
    <t xml:space="preserve">12</t>
  </si>
  <si>
    <t xml:space="preserve">978013141</t>
  </si>
  <si>
    <t xml:space="preserve">Otlučení (osekání) vnitřní vápenné nebo vápenocementové omítky stěn a schodišt.stěn v rozsahu do 30 %</t>
  </si>
  <si>
    <t xml:space="preserve">-300050047</t>
  </si>
  <si>
    <t xml:space="preserve">(6,6+5,2)*2*2,75+(4,1*2+2,4)*2,75</t>
  </si>
  <si>
    <t xml:space="preserve">-(1,05*1,6*2)</t>
  </si>
  <si>
    <t xml:space="preserve">-0,8*2-1,4*2,0</t>
  </si>
  <si>
    <t xml:space="preserve">(1,1+1,65*2)*0,5*2</t>
  </si>
  <si>
    <t xml:space="preserve">13</t>
  </si>
  <si>
    <t xml:space="preserve">978011121</t>
  </si>
  <si>
    <t xml:space="preserve">Otlučení (osekání) vnitřní vápenné nebo vápenocementové omítky stropů v rozsahu do 10 %</t>
  </si>
  <si>
    <t xml:space="preserve">1622165287</t>
  </si>
  <si>
    <t xml:space="preserve">14</t>
  </si>
  <si>
    <t xml:space="preserve">978013161</t>
  </si>
  <si>
    <t xml:space="preserve">Otlučení (osekání) vnitřní vápenné nebo vápenocementové omítky stěn v rozsahu do 50 %"ostění u oken 115"</t>
  </si>
  <si>
    <t xml:space="preserve">-424594880</t>
  </si>
  <si>
    <t xml:space="preserve">(1,1+1,25*2)*(0,7+0,3)</t>
  </si>
  <si>
    <t xml:space="preserve">997</t>
  </si>
  <si>
    <t xml:space="preserve">Přesun sutě</t>
  </si>
  <si>
    <t xml:space="preserve">997013215</t>
  </si>
  <si>
    <t xml:space="preserve">Vnitrostaveništní doprava suti a vybouraných hmot pro budovy v do 18 m ručně</t>
  </si>
  <si>
    <t xml:space="preserve">t</t>
  </si>
  <si>
    <t xml:space="preserve">526610301</t>
  </si>
  <si>
    <t xml:space="preserve">16</t>
  </si>
  <si>
    <t xml:space="preserve">997013501</t>
  </si>
  <si>
    <t xml:space="preserve">Odvoz suti a vybouraných hmot na skládku nebo meziskládku do 1 km se složením</t>
  </si>
  <si>
    <t xml:space="preserve">-1695580242</t>
  </si>
  <si>
    <t xml:space="preserve">17</t>
  </si>
  <si>
    <t xml:space="preserve">997013509</t>
  </si>
  <si>
    <t xml:space="preserve">Příplatek k odvozu suti a vybouraných hmot na skládku ZKD 1 km přes 1 km</t>
  </si>
  <si>
    <t xml:space="preserve">-1262288853</t>
  </si>
  <si>
    <t xml:space="preserve">2,285*24 'Přepočtené koeficientem množství</t>
  </si>
  <si>
    <t xml:space="preserve">18</t>
  </si>
  <si>
    <t xml:space="preserve">997013601</t>
  </si>
  <si>
    <t xml:space="preserve">Poplatek za uložení na skládce (skládkovné) stavebního odpadu </t>
  </si>
  <si>
    <t xml:space="preserve">-701339553</t>
  </si>
  <si>
    <t xml:space="preserve">998</t>
  </si>
  <si>
    <t xml:space="preserve">Přesun hmot</t>
  </si>
  <si>
    <t xml:space="preserve">19</t>
  </si>
  <si>
    <t xml:space="preserve">998018003</t>
  </si>
  <si>
    <t xml:space="preserve">Přesun hmot ruční pro budovy v do 24 m</t>
  </si>
  <si>
    <t xml:space="preserve">1578339521</t>
  </si>
  <si>
    <t xml:space="preserve">PSV</t>
  </si>
  <si>
    <t xml:space="preserve">Práce a dodávky PSV</t>
  </si>
  <si>
    <t xml:space="preserve">741</t>
  </si>
  <si>
    <t xml:space="preserve">Elektroinstalace - silnoproud</t>
  </si>
  <si>
    <t xml:space="preserve">20</t>
  </si>
  <si>
    <t xml:space="preserve">741-pc 1</t>
  </si>
  <si>
    <t xml:space="preserve">Kompletní instalace-dopojení- 1x stropní světlo led a vypínač v předsínce před bytem</t>
  </si>
  <si>
    <t xml:space="preserve">315476545</t>
  </si>
  <si>
    <t xml:space="preserve">741-pc 2</t>
  </si>
  <si>
    <t xml:space="preserve">Demontáž 4 světel na mezipodestě a podestě</t>
  </si>
  <si>
    <t xml:space="preserve">hod</t>
  </si>
  <si>
    <t xml:space="preserve">-149192423</t>
  </si>
  <si>
    <t xml:space="preserve">22</t>
  </si>
  <si>
    <t xml:space="preserve">741-pc 3</t>
  </si>
  <si>
    <t xml:space="preserve">Zaslepení a zapravení 2 původních světel a výměna- 2 světla LED na mezipodestu a podestu </t>
  </si>
  <si>
    <t xml:space="preserve">kus</t>
  </si>
  <si>
    <t xml:space="preserve">488566943</t>
  </si>
  <si>
    <t xml:space="preserve">23</t>
  </si>
  <si>
    <t xml:space="preserve">998741202</t>
  </si>
  <si>
    <t xml:space="preserve">Přesun hmot procentní pro silnoproud v objektech v do 12 m</t>
  </si>
  <si>
    <t xml:space="preserve">%</t>
  </si>
  <si>
    <t xml:space="preserve">-1352430384</t>
  </si>
  <si>
    <t xml:space="preserve">763</t>
  </si>
  <si>
    <t xml:space="preserve">Konstrukce suché výstavby</t>
  </si>
  <si>
    <t xml:space="preserve">24</t>
  </si>
  <si>
    <t xml:space="preserve">763111314</t>
  </si>
  <si>
    <t xml:space="preserve">SDK příčka tl 100 mm profil CW+UW 75 desky 1xA 12,5 s izolací EI 30 Rw do 45 dB</t>
  </si>
  <si>
    <t xml:space="preserve">506469441</t>
  </si>
  <si>
    <t xml:space="preserve">2,2*2,75</t>
  </si>
  <si>
    <t xml:space="preserve">25</t>
  </si>
  <si>
    <t xml:space="preserve">763111717</t>
  </si>
  <si>
    <t xml:space="preserve">SDK příčka základní penetrační nátěr (oboustranně)</t>
  </si>
  <si>
    <t xml:space="preserve">1359369748</t>
  </si>
  <si>
    <t xml:space="preserve">6,050*2</t>
  </si>
  <si>
    <t xml:space="preserve">26</t>
  </si>
  <si>
    <t xml:space="preserve">763181311</t>
  </si>
  <si>
    <t xml:space="preserve">Montáž jednokřídlové kovové zárubně SDK příčka</t>
  </si>
  <si>
    <t xml:space="preserve">1107004810</t>
  </si>
  <si>
    <t xml:space="preserve">27</t>
  </si>
  <si>
    <t xml:space="preserve">M</t>
  </si>
  <si>
    <t xml:space="preserve">SLD.0028740.URS</t>
  </si>
  <si>
    <t xml:space="preserve">ocelová zárubeň SP rozměru 90/197, 210cm šířky 11-15cm</t>
  </si>
  <si>
    <t xml:space="preserve">32</t>
  </si>
  <si>
    <t xml:space="preserve">797299947</t>
  </si>
  <si>
    <t xml:space="preserve">28</t>
  </si>
  <si>
    <t xml:space="preserve">998763201</t>
  </si>
  <si>
    <t xml:space="preserve">Přesun hmot procentní pro dřevostavby v objektech v do 12 m</t>
  </si>
  <si>
    <t xml:space="preserve">1753522005</t>
  </si>
  <si>
    <t xml:space="preserve">766</t>
  </si>
  <si>
    <t xml:space="preserve">Konstrukce truhlářské</t>
  </si>
  <si>
    <t xml:space="preserve">29</t>
  </si>
  <si>
    <t xml:space="preserve">766-pc 1</t>
  </si>
  <si>
    <t xml:space="preserve">D+m okno euro bílé 100/120 O,S zaskl.trojsklem včetně parapetu hl. 51cm-přeměřit na stavbě</t>
  </si>
  <si>
    <t xml:space="preserve">1668053070</t>
  </si>
  <si>
    <t xml:space="preserve">30</t>
  </si>
  <si>
    <t xml:space="preserve">766-pc 1a</t>
  </si>
  <si>
    <t xml:space="preserve">D+m okno euro bílé 100/120 O,S zaskl.trojsklem včetně parapetu  hl.20 cm-přeměřit na stavbě</t>
  </si>
  <si>
    <t xml:space="preserve">-651151907</t>
  </si>
  <si>
    <t xml:space="preserve">31</t>
  </si>
  <si>
    <t xml:space="preserve">766-pc 2</t>
  </si>
  <si>
    <t xml:space="preserve">D+m vchodové dveře dřevěné bílé prosklené bezp.sklem+mříž+záruben-přeměřit na stavbě-včetně kování,klik a FAB zámku</t>
  </si>
  <si>
    <t xml:space="preserve">-226215185</t>
  </si>
  <si>
    <t xml:space="preserve">766-pc 3</t>
  </si>
  <si>
    <t xml:space="preserve">D+m vnitřních dveří 90/197cm do  OK zárubně-včetně kování,klik a FAB zámku</t>
  </si>
  <si>
    <t xml:space="preserve">-229542064</t>
  </si>
  <si>
    <t xml:space="preserve">33</t>
  </si>
  <si>
    <t xml:space="preserve">998766202</t>
  </si>
  <si>
    <t xml:space="preserve">Přesun hmot procentní pro konstrukce truhlářské v objektech v do 12 m</t>
  </si>
  <si>
    <t xml:space="preserve">-1188422641</t>
  </si>
  <si>
    <t xml:space="preserve">771</t>
  </si>
  <si>
    <t xml:space="preserve">Podlahy z dlaždic</t>
  </si>
  <si>
    <t xml:space="preserve">34</t>
  </si>
  <si>
    <t xml:space="preserve">771111011</t>
  </si>
  <si>
    <t xml:space="preserve">Vysátí podkladu před pokládkou dlažby</t>
  </si>
  <si>
    <t xml:space="preserve">1499974416</t>
  </si>
  <si>
    <t xml:space="preserve">21,6*0,5+11,05</t>
  </si>
  <si>
    <t xml:space="preserve">35</t>
  </si>
  <si>
    <t xml:space="preserve">771121011</t>
  </si>
  <si>
    <t xml:space="preserve">Nátěr penetrační na podlahu</t>
  </si>
  <si>
    <t xml:space="preserve">-666618085</t>
  </si>
  <si>
    <t xml:space="preserve">36</t>
  </si>
  <si>
    <t xml:space="preserve">771151012</t>
  </si>
  <si>
    <t xml:space="preserve">Samonivelační stěrka podlah pevnosti 20 MPa tl 5 mm</t>
  </si>
  <si>
    <t xml:space="preserve">1051258197</t>
  </si>
  <si>
    <t xml:space="preserve">21,6*0,3+11,05</t>
  </si>
  <si>
    <t xml:space="preserve">37</t>
  </si>
  <si>
    <t xml:space="preserve">771273812</t>
  </si>
  <si>
    <t xml:space="preserve">Demontáž obkladů stupnic z dlaždic keramických lepených š do 350 mm</t>
  </si>
  <si>
    <t xml:space="preserve">m</t>
  </si>
  <si>
    <t xml:space="preserve">-1062039129</t>
  </si>
  <si>
    <t xml:space="preserve">18*1,2</t>
  </si>
  <si>
    <t xml:space="preserve">38</t>
  </si>
  <si>
    <t xml:space="preserve">771273832</t>
  </si>
  <si>
    <t xml:space="preserve">Demontáž obkladů podstupnic z dlaždic keramických lepených v do 250 mm</t>
  </si>
  <si>
    <t xml:space="preserve">-1582102749</t>
  </si>
  <si>
    <t xml:space="preserve">39</t>
  </si>
  <si>
    <t xml:space="preserve">771473810</t>
  </si>
  <si>
    <t xml:space="preserve">Demontáž soklíků z dlaždic keramických lepených rovných</t>
  </si>
  <si>
    <t xml:space="preserve">-290364180</t>
  </si>
  <si>
    <t xml:space="preserve">1,2*2+2,4+3,0+2,3+0,8</t>
  </si>
  <si>
    <t xml:space="preserve">40</t>
  </si>
  <si>
    <t xml:space="preserve">771473830</t>
  </si>
  <si>
    <t xml:space="preserve">Demontáž soklíků z dlaždic keramických lepených schodišťových</t>
  </si>
  <si>
    <t xml:space="preserve">-2013485443</t>
  </si>
  <si>
    <t xml:space="preserve">(0,3+0,2)*18</t>
  </si>
  <si>
    <t xml:space="preserve">41</t>
  </si>
  <si>
    <t xml:space="preserve">771474113</t>
  </si>
  <si>
    <t xml:space="preserve">Montáž soklů z dlaždic keramických rovných flexibilní lepidlo v do 120 mm</t>
  </si>
  <si>
    <t xml:space="preserve">1554467329</t>
  </si>
  <si>
    <t xml:space="preserve">10,9+2,3</t>
  </si>
  <si>
    <t xml:space="preserve">42</t>
  </si>
  <si>
    <t xml:space="preserve">59761415</t>
  </si>
  <si>
    <t xml:space="preserve">dlažba velkoformátová keramická slinutá protiskluzná do interiéru i exteriéru pro vysoké mechanické namáhání přes 2 do 4ks/m2</t>
  </si>
  <si>
    <t xml:space="preserve">-1031515583</t>
  </si>
  <si>
    <t xml:space="preserve">10,9+21,6*0,55+13,2*0,1+9,0*0,1</t>
  </si>
  <si>
    <t xml:space="preserve">25*1,15 'Přepočtené koeficientem množství</t>
  </si>
  <si>
    <t xml:space="preserve">43</t>
  </si>
  <si>
    <t xml:space="preserve">771474123</t>
  </si>
  <si>
    <t xml:space="preserve">Montáž soklů z dlaždic keramických schodišťových šikmých flexibilní lepidlo v do 120 mm</t>
  </si>
  <si>
    <t xml:space="preserve">583446390</t>
  </si>
  <si>
    <t xml:space="preserve">44</t>
  </si>
  <si>
    <t xml:space="preserve">771573810</t>
  </si>
  <si>
    <t xml:space="preserve">Demontáž podlah z dlaždic keramických lepených</t>
  </si>
  <si>
    <t xml:space="preserve">994171705</t>
  </si>
  <si>
    <t xml:space="preserve">"mezipodesta"1,2*2,4</t>
  </si>
  <si>
    <t xml:space="preserve">"podesta po novou příčku"3,3*2,3+1,2*0,3+2,2*0,1</t>
  </si>
  <si>
    <t xml:space="preserve">45</t>
  </si>
  <si>
    <t xml:space="preserve">771574261</t>
  </si>
  <si>
    <t xml:space="preserve">Montáž podlah keramických velkoformát pro mechanické zatížení protiskluzných lepených flexibilním lepidlem do 4 ks/ m2</t>
  </si>
  <si>
    <t xml:space="preserve">1982027912</t>
  </si>
  <si>
    <t xml:space="preserve">11,05</t>
  </si>
  <si>
    <t xml:space="preserve">46</t>
  </si>
  <si>
    <t xml:space="preserve">771577114</t>
  </si>
  <si>
    <t xml:space="preserve">Příplatek k montáži podlah keramických lepených flexibilním lepidlem za spárování tmelem dvousložkovým</t>
  </si>
  <si>
    <t xml:space="preserve">-1014974539</t>
  </si>
  <si>
    <t xml:space="preserve">47</t>
  </si>
  <si>
    <t xml:space="preserve">998771202</t>
  </si>
  <si>
    <t xml:space="preserve">Přesun hmot procentní pro podlahy z dlaždic v objektech v do 12 m</t>
  </si>
  <si>
    <t xml:space="preserve">-1192391758</t>
  </si>
  <si>
    <t xml:space="preserve">783</t>
  </si>
  <si>
    <t xml:space="preserve">Dokončovací práce - nátěry</t>
  </si>
  <si>
    <t xml:space="preserve">48</t>
  </si>
  <si>
    <t xml:space="preserve">783301401</t>
  </si>
  <si>
    <t xml:space="preserve">Ometení zámečnických konstrukcí</t>
  </si>
  <si>
    <t xml:space="preserve">1361498466</t>
  </si>
  <si>
    <t xml:space="preserve">4,9*0,25</t>
  </si>
  <si>
    <t xml:space="preserve">49</t>
  </si>
  <si>
    <t xml:space="preserve">783306811</t>
  </si>
  <si>
    <t xml:space="preserve">Odstranění nátěru ze zámečnických konstrukcí oškrábáním</t>
  </si>
  <si>
    <t xml:space="preserve">-1437371323</t>
  </si>
  <si>
    <t xml:space="preserve">50</t>
  </si>
  <si>
    <t xml:space="preserve">783314101</t>
  </si>
  <si>
    <t xml:space="preserve">Základní jednonásobný syntetický nátěr zámečnických konstrukcí</t>
  </si>
  <si>
    <t xml:space="preserve">844863493</t>
  </si>
  <si>
    <t xml:space="preserve">51</t>
  </si>
  <si>
    <t xml:space="preserve">783315101</t>
  </si>
  <si>
    <t xml:space="preserve">Mezinátěr jednonásobný syntetický standardní zámečnických konstrukcí</t>
  </si>
  <si>
    <t xml:space="preserve">1741235433</t>
  </si>
  <si>
    <t xml:space="preserve">52</t>
  </si>
  <si>
    <t xml:space="preserve">783317101</t>
  </si>
  <si>
    <t xml:space="preserve">Krycí jednonásobný syntetický standardní nátěr zámečnických konstrukcí 2x</t>
  </si>
  <si>
    <t xml:space="preserve">-290755323</t>
  </si>
  <si>
    <t xml:space="preserve">53</t>
  </si>
  <si>
    <t xml:space="preserve">783-PC 1</t>
  </si>
  <si>
    <t xml:space="preserve">Oprava a nátěr radiátoru pod oknem na podestě v 2np</t>
  </si>
  <si>
    <t xml:space="preserve">1317812745</t>
  </si>
  <si>
    <t xml:space="preserve">784</t>
  </si>
  <si>
    <t xml:space="preserve">Dokončovací práce - malby a tapety</t>
  </si>
  <si>
    <t xml:space="preserve">54</t>
  </si>
  <si>
    <t xml:space="preserve">784121007</t>
  </si>
  <si>
    <t xml:space="preserve">Oškrabání malby na schodišti i v místnosti o výšce podlaží do 3,80 m</t>
  </si>
  <si>
    <t xml:space="preserve">-377061384</t>
  </si>
  <si>
    <t xml:space="preserve">94,05+21,5"schodiště+podesta-2,01"</t>
  </si>
  <si>
    <t xml:space="preserve">55</t>
  </si>
  <si>
    <t xml:space="preserve">784121017</t>
  </si>
  <si>
    <t xml:space="preserve">Rozmývání podkladu po oškrabání malby na schodišti a v místnosti o výšce podlaží do 3,80 m</t>
  </si>
  <si>
    <t xml:space="preserve">-1485968894</t>
  </si>
  <si>
    <t xml:space="preserve">56</t>
  </si>
  <si>
    <t xml:space="preserve">784311017</t>
  </si>
  <si>
    <t xml:space="preserve">Dvojnásobné bílé malby ze suchých směsí (práškových) na schodišti i na stěn o výšce podlaží do 3,80 m</t>
  </si>
  <si>
    <t xml:space="preserve">-1422647879</t>
  </si>
  <si>
    <t xml:space="preserve">115,55+2,2*2,75*2</t>
  </si>
  <si>
    <t xml:space="preserve">57</t>
  </si>
  <si>
    <t xml:space="preserve">784-pc 1</t>
  </si>
  <si>
    <t xml:space="preserve">Výmalba ostění u dveří do dvora a 2 oken do dvora</t>
  </si>
  <si>
    <t xml:space="preserve">977314251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</si>
  <si>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</si>
  <si>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</si>
  <si>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</si>
  <si>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</si>
  <si>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58</t>
  </si>
  <si>
    <t xml:space="preserve">030001000</t>
  </si>
  <si>
    <t xml:space="preserve">Zařízení staveniště 1%</t>
  </si>
  <si>
    <t xml:space="preserve">1024</t>
  </si>
  <si>
    <t xml:space="preserve">-56468888</t>
  </si>
  <si>
    <t xml:space="preserve">VRN6</t>
  </si>
  <si>
    <t xml:space="preserve">Územní vlivy</t>
  </si>
  <si>
    <t xml:space="preserve">59</t>
  </si>
  <si>
    <t xml:space="preserve">062002000</t>
  </si>
  <si>
    <t xml:space="preserve">Ztížené dopravní podmínky 3,2%</t>
  </si>
  <si>
    <t xml:space="preserve">-913584691</t>
  </si>
  <si>
    <t xml:space="preserve">VRN7</t>
  </si>
  <si>
    <t xml:space="preserve">Provozní vlivy</t>
  </si>
  <si>
    <t xml:space="preserve">60</t>
  </si>
  <si>
    <t xml:space="preserve">073002000</t>
  </si>
  <si>
    <t xml:space="preserve">Ztížený pohyb vozidel v centrech měst 1%</t>
  </si>
  <si>
    <t xml:space="preserve">-861020899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</si>
</sst>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name val="Arial CE"/>
      <family val="0"/>
      <charset val="1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StudankaSchody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schodiště, vchodových dveří,2x okno,příčka SDK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Studánka 1,Brno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28. 5. 2021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OSM,MMB,Husova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R.Volková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R.Volková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'StudankaSchody - Oprava s...'!J28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'StudankaSchody - Oprava s...'!P128</f>
        <v>0</v>
      </c>
      <c r="AV95" s="94" t="n">
        <f aca="false">'StudankaSchody - Oprava s...'!J31</f>
        <v>0</v>
      </c>
      <c r="AW95" s="94" t="n">
        <f aca="false">'StudankaSchody - Oprava s...'!J32</f>
        <v>0</v>
      </c>
      <c r="AX95" s="94" t="n">
        <f aca="false">'StudankaSchody - Oprava s...'!J33</f>
        <v>0</v>
      </c>
      <c r="AY95" s="94" t="n">
        <f aca="false">'StudankaSchody - Oprava s...'!J34</f>
        <v>0</v>
      </c>
      <c r="AZ95" s="94" t="n">
        <f aca="false">'StudankaSchody - Oprava s...'!F31</f>
        <v>0</v>
      </c>
      <c r="BA95" s="94" t="n">
        <f aca="false">'StudankaSchody - Oprava s...'!F32</f>
        <v>0</v>
      </c>
      <c r="BB95" s="94" t="n">
        <f aca="false">'StudankaSchody - Oprava s...'!F33</f>
        <v>0</v>
      </c>
      <c r="BC95" s="94" t="n">
        <f aca="false">'StudankaSchody - Oprava s...'!F34</f>
        <v>0</v>
      </c>
      <c r="BD95" s="96" t="n">
        <f aca="false">'StudankaSchody - Oprava s...'!F35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StudankaSchody - Oprava s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247"/>
  <sheetViews>
    <sheetView showFormulas="false" showGridLines="false" showRowColHeaders="true" showZeros="true" rightToLeft="false" tabSelected="true" showOutlineSymbols="true" defaultGridColor="true" view="normal" topLeftCell="A220" colorId="64" zoomScale="100" zoomScaleNormal="100" zoomScalePageLayoutView="100" workbookViewId="0">
      <selection pane="topLeft" activeCell="K249" activeCellId="0" sqref="K249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28. 5. 2021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34</v>
      </c>
      <c r="E28" s="22"/>
      <c r="F28" s="22"/>
      <c r="G28" s="22"/>
      <c r="H28" s="22"/>
      <c r="I28" s="22"/>
      <c r="J28" s="108" t="n">
        <f aca="false">ROUND(J128,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36</v>
      </c>
      <c r="G30" s="22"/>
      <c r="H30" s="22"/>
      <c r="I30" s="109" t="s">
        <v>35</v>
      </c>
      <c r="J30" s="109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38</v>
      </c>
      <c r="E31" s="15" t="s">
        <v>39</v>
      </c>
      <c r="F31" s="111" t="n">
        <f aca="false">ROUND((SUM(BE128:BE246)),  2)</f>
        <v>0</v>
      </c>
      <c r="G31" s="22"/>
      <c r="H31" s="22"/>
      <c r="I31" s="112" t="n">
        <v>0.21</v>
      </c>
      <c r="J31" s="111" t="n">
        <f aca="false">ROUND(((SUM(BE128:BE246))*I31),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1" t="n">
        <f aca="false">ROUND((SUM(BF128:BF246)),  2)</f>
        <v>0</v>
      </c>
      <c r="G32" s="22"/>
      <c r="H32" s="22"/>
      <c r="I32" s="112" t="n">
        <v>0.15</v>
      </c>
      <c r="J32" s="111" t="n">
        <f aca="false">ROUND(((SUM(BF128:BF246))*I32),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1" t="n">
        <f aca="false">ROUND((SUM(BG128:BG246)),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1" t="n">
        <f aca="false">ROUND((SUM(BH128:BH246)),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1" t="n">
        <f aca="false">ROUND((SUM(BI128:BI246)),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44</v>
      </c>
      <c r="E37" s="63"/>
      <c r="F37" s="63"/>
      <c r="G37" s="115" t="s">
        <v>45</v>
      </c>
      <c r="H37" s="116" t="s">
        <v>46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9" t="s">
        <v>50</v>
      </c>
      <c r="G61" s="42" t="s">
        <v>49</v>
      </c>
      <c r="H61" s="25"/>
      <c r="I61" s="25"/>
      <c r="J61" s="120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9" t="s">
        <v>50</v>
      </c>
      <c r="G76" s="42" t="s">
        <v>49</v>
      </c>
      <c r="H76" s="25"/>
      <c r="I76" s="25"/>
      <c r="J76" s="120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schodiště, vchodových dveří,2x okno,příčka SDK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Studánka 1,Brno</v>
      </c>
      <c r="G87" s="22"/>
      <c r="H87" s="22"/>
      <c r="I87" s="15" t="s">
        <v>21</v>
      </c>
      <c r="J87" s="101" t="str">
        <f aca="false">IF(J10="","",J10)</f>
        <v>28. 5. 2021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OSM,MMB,Husova 3,Brno</v>
      </c>
      <c r="G89" s="22"/>
      <c r="H89" s="22"/>
      <c r="I89" s="15" t="s">
        <v>29</v>
      </c>
      <c r="J89" s="121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R.Volková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84</v>
      </c>
      <c r="D92" s="113"/>
      <c r="E92" s="113"/>
      <c r="F92" s="113"/>
      <c r="G92" s="113"/>
      <c r="H92" s="113"/>
      <c r="I92" s="113"/>
      <c r="J92" s="123" t="s">
        <v>85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86</v>
      </c>
      <c r="D94" s="22"/>
      <c r="E94" s="22"/>
      <c r="F94" s="22"/>
      <c r="G94" s="22"/>
      <c r="H94" s="22"/>
      <c r="I94" s="22"/>
      <c r="J94" s="108" t="n">
        <f aca="false">J128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5" customFormat="true" ht="24.95" hidden="false" customHeight="true" outlineLevel="0" collapsed="false">
      <c r="B95" s="126"/>
      <c r="D95" s="127" t="s">
        <v>88</v>
      </c>
      <c r="E95" s="128"/>
      <c r="F95" s="128"/>
      <c r="G95" s="128"/>
      <c r="H95" s="128"/>
      <c r="I95" s="128"/>
      <c r="J95" s="129" t="n">
        <f aca="false">J129</f>
        <v>0</v>
      </c>
      <c r="L95" s="126"/>
    </row>
    <row r="96" s="130" customFormat="true" ht="19.95" hidden="false" customHeight="true" outlineLevel="0" collapsed="false">
      <c r="B96" s="131"/>
      <c r="D96" s="132" t="s">
        <v>89</v>
      </c>
      <c r="E96" s="133"/>
      <c r="F96" s="133"/>
      <c r="G96" s="133"/>
      <c r="H96" s="133"/>
      <c r="I96" s="133"/>
      <c r="J96" s="134" t="n">
        <f aca="false">J130</f>
        <v>0</v>
      </c>
      <c r="L96" s="131"/>
    </row>
    <row r="97" s="130" customFormat="true" ht="19.95" hidden="false" customHeight="true" outlineLevel="0" collapsed="false">
      <c r="B97" s="131"/>
      <c r="D97" s="132" t="s">
        <v>90</v>
      </c>
      <c r="E97" s="133"/>
      <c r="F97" s="133"/>
      <c r="G97" s="133"/>
      <c r="H97" s="133"/>
      <c r="I97" s="133"/>
      <c r="J97" s="134" t="n">
        <f aca="false">J149</f>
        <v>0</v>
      </c>
      <c r="L97" s="131"/>
    </row>
    <row r="98" s="130" customFormat="true" ht="19.95" hidden="false" customHeight="true" outlineLevel="0" collapsed="false">
      <c r="B98" s="131"/>
      <c r="D98" s="132" t="s">
        <v>91</v>
      </c>
      <c r="E98" s="133"/>
      <c r="F98" s="133"/>
      <c r="G98" s="133"/>
      <c r="H98" s="133"/>
      <c r="I98" s="133"/>
      <c r="J98" s="134" t="n">
        <f aca="false">J165</f>
        <v>0</v>
      </c>
      <c r="L98" s="131"/>
    </row>
    <row r="99" s="130" customFormat="true" ht="19.95" hidden="false" customHeight="true" outlineLevel="0" collapsed="false">
      <c r="B99" s="131"/>
      <c r="D99" s="132" t="s">
        <v>92</v>
      </c>
      <c r="E99" s="133"/>
      <c r="F99" s="133"/>
      <c r="G99" s="133"/>
      <c r="H99" s="133"/>
      <c r="I99" s="133"/>
      <c r="J99" s="134" t="n">
        <f aca="false">J171</f>
        <v>0</v>
      </c>
      <c r="L99" s="131"/>
    </row>
    <row r="100" s="125" customFormat="true" ht="24.95" hidden="false" customHeight="true" outlineLevel="0" collapsed="false">
      <c r="B100" s="126"/>
      <c r="D100" s="127" t="s">
        <v>93</v>
      </c>
      <c r="E100" s="128"/>
      <c r="F100" s="128"/>
      <c r="G100" s="128"/>
      <c r="H100" s="128"/>
      <c r="I100" s="128"/>
      <c r="J100" s="129" t="n">
        <f aca="false">J173</f>
        <v>0</v>
      </c>
      <c r="L100" s="126"/>
    </row>
    <row r="101" s="130" customFormat="true" ht="19.95" hidden="false" customHeight="true" outlineLevel="0" collapsed="false">
      <c r="B101" s="131"/>
      <c r="D101" s="132" t="s">
        <v>94</v>
      </c>
      <c r="E101" s="133"/>
      <c r="F101" s="133"/>
      <c r="G101" s="133"/>
      <c r="H101" s="133"/>
      <c r="I101" s="133"/>
      <c r="J101" s="134" t="n">
        <f aca="false">J174</f>
        <v>0</v>
      </c>
      <c r="L101" s="131"/>
    </row>
    <row r="102" s="130" customFormat="true" ht="19.95" hidden="false" customHeight="true" outlineLevel="0" collapsed="false">
      <c r="B102" s="131"/>
      <c r="D102" s="132" t="s">
        <v>95</v>
      </c>
      <c r="E102" s="133"/>
      <c r="F102" s="133"/>
      <c r="G102" s="133"/>
      <c r="H102" s="133"/>
      <c r="I102" s="133"/>
      <c r="J102" s="134" t="n">
        <f aca="false">J179</f>
        <v>0</v>
      </c>
      <c r="L102" s="131"/>
    </row>
    <row r="103" s="130" customFormat="true" ht="19.95" hidden="false" customHeight="true" outlineLevel="0" collapsed="false">
      <c r="B103" s="131"/>
      <c r="D103" s="132" t="s">
        <v>96</v>
      </c>
      <c r="E103" s="133"/>
      <c r="F103" s="133"/>
      <c r="G103" s="133"/>
      <c r="H103" s="133"/>
      <c r="I103" s="133"/>
      <c r="J103" s="134" t="n">
        <f aca="false">J187</f>
        <v>0</v>
      </c>
      <c r="L103" s="131"/>
    </row>
    <row r="104" s="130" customFormat="true" ht="19.95" hidden="false" customHeight="true" outlineLevel="0" collapsed="false">
      <c r="B104" s="131"/>
      <c r="D104" s="132" t="s">
        <v>97</v>
      </c>
      <c r="E104" s="133"/>
      <c r="F104" s="133"/>
      <c r="G104" s="133"/>
      <c r="H104" s="133"/>
      <c r="I104" s="133"/>
      <c r="J104" s="134" t="n">
        <f aca="false">J197</f>
        <v>0</v>
      </c>
      <c r="L104" s="131"/>
    </row>
    <row r="105" s="130" customFormat="true" ht="19.95" hidden="false" customHeight="true" outlineLevel="0" collapsed="false">
      <c r="B105" s="131"/>
      <c r="D105" s="132" t="s">
        <v>98</v>
      </c>
      <c r="E105" s="133"/>
      <c r="F105" s="133"/>
      <c r="G105" s="133"/>
      <c r="H105" s="133"/>
      <c r="I105" s="133"/>
      <c r="J105" s="134" t="n">
        <f aca="false">J224</f>
        <v>0</v>
      </c>
      <c r="L105" s="131"/>
    </row>
    <row r="106" s="130" customFormat="true" ht="19.95" hidden="false" customHeight="true" outlineLevel="0" collapsed="false">
      <c r="B106" s="131"/>
      <c r="D106" s="132" t="s">
        <v>99</v>
      </c>
      <c r="E106" s="133"/>
      <c r="F106" s="133"/>
      <c r="G106" s="133"/>
      <c r="H106" s="133"/>
      <c r="I106" s="133"/>
      <c r="J106" s="134" t="n">
        <f aca="false">J233</f>
        <v>0</v>
      </c>
      <c r="L106" s="131"/>
    </row>
    <row r="107" s="125" customFormat="true" ht="24.95" hidden="false" customHeight="true" outlineLevel="0" collapsed="false">
      <c r="B107" s="126"/>
      <c r="D107" s="127" t="s">
        <v>100</v>
      </c>
      <c r="E107" s="128"/>
      <c r="F107" s="128"/>
      <c r="G107" s="128"/>
      <c r="H107" s="128"/>
      <c r="I107" s="128"/>
      <c r="J107" s="129" t="n">
        <f aca="false">J240</f>
        <v>0</v>
      </c>
      <c r="L107" s="126"/>
    </row>
    <row r="108" s="130" customFormat="true" ht="19.95" hidden="false" customHeight="true" outlineLevel="0" collapsed="false">
      <c r="B108" s="131"/>
      <c r="D108" s="132" t="s">
        <v>101</v>
      </c>
      <c r="E108" s="133"/>
      <c r="F108" s="133"/>
      <c r="G108" s="133"/>
      <c r="H108" s="133"/>
      <c r="I108" s="133"/>
      <c r="J108" s="134" t="n">
        <f aca="false">J241</f>
        <v>0</v>
      </c>
      <c r="L108" s="131"/>
    </row>
    <row r="109" s="130" customFormat="true" ht="19.95" hidden="false" customHeight="true" outlineLevel="0" collapsed="false">
      <c r="B109" s="131"/>
      <c r="D109" s="132" t="s">
        <v>102</v>
      </c>
      <c r="E109" s="133"/>
      <c r="F109" s="133"/>
      <c r="G109" s="133"/>
      <c r="H109" s="133"/>
      <c r="I109" s="133"/>
      <c r="J109" s="134" t="n">
        <f aca="false">J243</f>
        <v>0</v>
      </c>
      <c r="L109" s="131"/>
    </row>
    <row r="110" s="130" customFormat="true" ht="19.95" hidden="false" customHeight="true" outlineLevel="0" collapsed="false">
      <c r="B110" s="131"/>
      <c r="D110" s="132" t="s">
        <v>103</v>
      </c>
      <c r="E110" s="133"/>
      <c r="F110" s="133"/>
      <c r="G110" s="133"/>
      <c r="H110" s="133"/>
      <c r="I110" s="133"/>
      <c r="J110" s="134" t="n">
        <f aca="false">J245</f>
        <v>0</v>
      </c>
      <c r="L110" s="131"/>
    </row>
    <row r="111" s="27" customFormat="true" ht="21.85" hidden="false" customHeight="true" outlineLevel="0" collapsed="false">
      <c r="A111" s="22"/>
      <c r="B111" s="23"/>
      <c r="C111" s="22"/>
      <c r="D111" s="22"/>
      <c r="E111" s="22"/>
      <c r="F111" s="22"/>
      <c r="G111" s="22"/>
      <c r="H111" s="22"/>
      <c r="I111" s="22"/>
      <c r="J111" s="22"/>
      <c r="K111" s="22"/>
      <c r="L111" s="39"/>
      <c r="S111" s="22"/>
      <c r="T111" s="22"/>
      <c r="U111" s="22"/>
      <c r="V111" s="22"/>
      <c r="W111" s="22"/>
      <c r="X111" s="22"/>
      <c r="Y111" s="22"/>
      <c r="Z111" s="22"/>
      <c r="AA111" s="22"/>
      <c r="AB111" s="22"/>
      <c r="AC111" s="22"/>
      <c r="AD111" s="22"/>
      <c r="AE111" s="22"/>
    </row>
    <row r="112" s="27" customFormat="true" ht="6.95" hidden="false" customHeight="true" outlineLevel="0" collapsed="false">
      <c r="A112" s="22"/>
      <c r="B112" s="44"/>
      <c r="C112" s="45"/>
      <c r="D112" s="45"/>
      <c r="E112" s="45"/>
      <c r="F112" s="45"/>
      <c r="G112" s="45"/>
      <c r="H112" s="45"/>
      <c r="I112" s="45"/>
      <c r="J112" s="45"/>
      <c r="K112" s="45"/>
      <c r="L112" s="39"/>
      <c r="S112" s="22"/>
      <c r="T112" s="22"/>
      <c r="U112" s="22"/>
      <c r="V112" s="22"/>
      <c r="W112" s="22"/>
      <c r="X112" s="22"/>
      <c r="Y112" s="22"/>
      <c r="Z112" s="22"/>
      <c r="AA112" s="22"/>
      <c r="AB112" s="22"/>
      <c r="AC112" s="22"/>
      <c r="AD112" s="22"/>
      <c r="AE112" s="22"/>
    </row>
    <row r="116" s="27" customFormat="true" ht="6.95" hidden="false" customHeight="true" outlineLevel="0" collapsed="false">
      <c r="A116" s="22"/>
      <c r="B116" s="46"/>
      <c r="C116" s="47"/>
      <c r="D116" s="47"/>
      <c r="E116" s="47"/>
      <c r="F116" s="47"/>
      <c r="G116" s="47"/>
      <c r="H116" s="47"/>
      <c r="I116" s="47"/>
      <c r="J116" s="47"/>
      <c r="K116" s="47"/>
      <c r="L116" s="39"/>
      <c r="S116" s="22"/>
      <c r="T116" s="22"/>
      <c r="U116" s="22"/>
      <c r="V116" s="22"/>
      <c r="W116" s="22"/>
      <c r="X116" s="22"/>
      <c r="Y116" s="22"/>
      <c r="Z116" s="22"/>
      <c r="AA116" s="22"/>
      <c r="AB116" s="22"/>
      <c r="AC116" s="22"/>
      <c r="AD116" s="22"/>
      <c r="AE116" s="22"/>
    </row>
    <row r="117" s="27" customFormat="true" ht="24.95" hidden="false" customHeight="true" outlineLevel="0" collapsed="false">
      <c r="A117" s="22"/>
      <c r="B117" s="23"/>
      <c r="C117" s="7" t="s">
        <v>104</v>
      </c>
      <c r="D117" s="22"/>
      <c r="E117" s="22"/>
      <c r="F117" s="22"/>
      <c r="G117" s="22"/>
      <c r="H117" s="22"/>
      <c r="I117" s="22"/>
      <c r="J117" s="22"/>
      <c r="K117" s="22"/>
      <c r="L117" s="39"/>
      <c r="S117" s="22"/>
      <c r="T117" s="22"/>
      <c r="U117" s="22"/>
      <c r="V117" s="22"/>
      <c r="W117" s="22"/>
      <c r="X117" s="22"/>
      <c r="Y117" s="22"/>
      <c r="Z117" s="22"/>
      <c r="AA117" s="22"/>
      <c r="AB117" s="22"/>
      <c r="AC117" s="22"/>
      <c r="AD117" s="22"/>
      <c r="AE117" s="22"/>
    </row>
    <row r="118" s="27" customFormat="true" ht="6.95" hidden="false" customHeight="true" outlineLevel="0" collapsed="false">
      <c r="A118" s="22"/>
      <c r="B118" s="23"/>
      <c r="C118" s="22"/>
      <c r="D118" s="22"/>
      <c r="E118" s="22"/>
      <c r="F118" s="22"/>
      <c r="G118" s="22"/>
      <c r="H118" s="22"/>
      <c r="I118" s="22"/>
      <c r="J118" s="22"/>
      <c r="K118" s="22"/>
      <c r="L118" s="39"/>
      <c r="S118" s="22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</row>
    <row r="119" s="27" customFormat="true" ht="12" hidden="false" customHeight="true" outlineLevel="0" collapsed="false">
      <c r="A119" s="22"/>
      <c r="B119" s="23"/>
      <c r="C119" s="15" t="s">
        <v>15</v>
      </c>
      <c r="D119" s="22"/>
      <c r="E119" s="22"/>
      <c r="F119" s="22"/>
      <c r="G119" s="22"/>
      <c r="H119" s="22"/>
      <c r="I119" s="22"/>
      <c r="J119" s="22"/>
      <c r="K119" s="22"/>
      <c r="L119" s="39"/>
      <c r="S119" s="22"/>
      <c r="T119" s="22"/>
      <c r="U119" s="22"/>
      <c r="V119" s="22"/>
      <c r="W119" s="22"/>
      <c r="X119" s="22"/>
      <c r="Y119" s="22"/>
      <c r="Z119" s="22"/>
      <c r="AA119" s="22"/>
      <c r="AB119" s="22"/>
      <c r="AC119" s="22"/>
      <c r="AD119" s="22"/>
      <c r="AE119" s="22"/>
    </row>
    <row r="120" s="27" customFormat="true" ht="16.5" hidden="false" customHeight="true" outlineLevel="0" collapsed="false">
      <c r="A120" s="22"/>
      <c r="B120" s="23"/>
      <c r="C120" s="22"/>
      <c r="D120" s="22"/>
      <c r="E120" s="100" t="str">
        <f aca="false">E7</f>
        <v>Oprava schodiště, vchodových dveří,2x okno,příčka SDK</v>
      </c>
      <c r="F120" s="100"/>
      <c r="G120" s="100"/>
      <c r="H120" s="100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23"/>
      <c r="C121" s="22"/>
      <c r="D121" s="22"/>
      <c r="E121" s="22"/>
      <c r="F121" s="22"/>
      <c r="G121" s="22"/>
      <c r="H121" s="22"/>
      <c r="I121" s="22"/>
      <c r="J121" s="22"/>
      <c r="K121" s="22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2" s="27" customFormat="true" ht="12" hidden="false" customHeight="true" outlineLevel="0" collapsed="false">
      <c r="A122" s="22"/>
      <c r="B122" s="23"/>
      <c r="C122" s="15" t="s">
        <v>19</v>
      </c>
      <c r="D122" s="22"/>
      <c r="E122" s="22"/>
      <c r="F122" s="16" t="str">
        <f aca="false">F10</f>
        <v>Studánka 1,Brno</v>
      </c>
      <c r="G122" s="22"/>
      <c r="H122" s="22"/>
      <c r="I122" s="15" t="s">
        <v>21</v>
      </c>
      <c r="J122" s="101" t="str">
        <f aca="false">IF(J10="","",J10)</f>
        <v>28. 5. 2021</v>
      </c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23"/>
      <c r="C123" s="22"/>
      <c r="D123" s="22"/>
      <c r="E123" s="22"/>
      <c r="F123" s="22"/>
      <c r="G123" s="22"/>
      <c r="H123" s="22"/>
      <c r="I123" s="22"/>
      <c r="J123" s="22"/>
      <c r="K123" s="22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4" s="27" customFormat="true" ht="15.15" hidden="false" customHeight="true" outlineLevel="0" collapsed="false">
      <c r="A124" s="22"/>
      <c r="B124" s="23"/>
      <c r="C124" s="15" t="s">
        <v>23</v>
      </c>
      <c r="D124" s="22"/>
      <c r="E124" s="22"/>
      <c r="F124" s="16" t="str">
        <f aca="false">E13</f>
        <v>OSM,MMB,Husova 3,Brno</v>
      </c>
      <c r="G124" s="22"/>
      <c r="H124" s="22"/>
      <c r="I124" s="15" t="s">
        <v>29</v>
      </c>
      <c r="J124" s="121" t="str">
        <f aca="false">E19</f>
        <v>R.Volková</v>
      </c>
      <c r="K124" s="22"/>
      <c r="L124" s="39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</row>
    <row r="125" s="27" customFormat="true" ht="15.15" hidden="false" customHeight="true" outlineLevel="0" collapsed="false">
      <c r="A125" s="22"/>
      <c r="B125" s="23"/>
      <c r="C125" s="15" t="s">
        <v>27</v>
      </c>
      <c r="D125" s="22"/>
      <c r="E125" s="22"/>
      <c r="F125" s="16" t="str">
        <f aca="false">IF(E16="","",E16)</f>
        <v>Vyplň údaj</v>
      </c>
      <c r="G125" s="22"/>
      <c r="H125" s="22"/>
      <c r="I125" s="15" t="s">
        <v>32</v>
      </c>
      <c r="J125" s="121" t="str">
        <f aca="false">E22</f>
        <v>R.Volková</v>
      </c>
      <c r="K125" s="22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10.3" hidden="false" customHeight="true" outlineLevel="0" collapsed="false">
      <c r="A126" s="22"/>
      <c r="B126" s="23"/>
      <c r="C126" s="22"/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141" customFormat="true" ht="29.3" hidden="false" customHeight="true" outlineLevel="0" collapsed="false">
      <c r="A127" s="135"/>
      <c r="B127" s="136"/>
      <c r="C127" s="137" t="s">
        <v>105</v>
      </c>
      <c r="D127" s="138" t="s">
        <v>59</v>
      </c>
      <c r="E127" s="138" t="s">
        <v>55</v>
      </c>
      <c r="F127" s="138" t="s">
        <v>56</v>
      </c>
      <c r="G127" s="138" t="s">
        <v>106</v>
      </c>
      <c r="H127" s="138" t="s">
        <v>107</v>
      </c>
      <c r="I127" s="138" t="s">
        <v>108</v>
      </c>
      <c r="J127" s="138" t="s">
        <v>85</v>
      </c>
      <c r="K127" s="139" t="s">
        <v>109</v>
      </c>
      <c r="L127" s="140"/>
      <c r="M127" s="68"/>
      <c r="N127" s="69" t="s">
        <v>38</v>
      </c>
      <c r="O127" s="69" t="s">
        <v>110</v>
      </c>
      <c r="P127" s="69" t="s">
        <v>111</v>
      </c>
      <c r="Q127" s="69" t="s">
        <v>112</v>
      </c>
      <c r="R127" s="69" t="s">
        <v>113</v>
      </c>
      <c r="S127" s="69" t="s">
        <v>114</v>
      </c>
      <c r="T127" s="70" t="s">
        <v>115</v>
      </c>
      <c r="U127" s="135"/>
      <c r="V127" s="135"/>
      <c r="W127" s="135"/>
      <c r="X127" s="135"/>
      <c r="Y127" s="135"/>
      <c r="Z127" s="135"/>
      <c r="AA127" s="135"/>
      <c r="AB127" s="135"/>
      <c r="AC127" s="135"/>
      <c r="AD127" s="135"/>
      <c r="AE127" s="135"/>
    </row>
    <row r="128" s="27" customFormat="true" ht="22.8" hidden="false" customHeight="true" outlineLevel="0" collapsed="false">
      <c r="A128" s="22"/>
      <c r="B128" s="23"/>
      <c r="C128" s="76" t="s">
        <v>116</v>
      </c>
      <c r="D128" s="22"/>
      <c r="E128" s="22"/>
      <c r="F128" s="22"/>
      <c r="G128" s="22"/>
      <c r="H128" s="22"/>
      <c r="I128" s="22"/>
      <c r="J128" s="142" t="n">
        <f aca="false">BK128</f>
        <v>0</v>
      </c>
      <c r="K128" s="22"/>
      <c r="L128" s="23"/>
      <c r="M128" s="71"/>
      <c r="N128" s="58"/>
      <c r="O128" s="72"/>
      <c r="P128" s="143" t="n">
        <f aca="false">P129+P173+P240</f>
        <v>0</v>
      </c>
      <c r="Q128" s="72"/>
      <c r="R128" s="143" t="n">
        <f aca="false">R129+R173+R240</f>
        <v>4.93030378</v>
      </c>
      <c r="S128" s="72"/>
      <c r="T128" s="144" t="n">
        <f aca="false">T129+T173+T240</f>
        <v>2.2848205</v>
      </c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T128" s="3" t="s">
        <v>73</v>
      </c>
      <c r="AU128" s="3" t="s">
        <v>87</v>
      </c>
      <c r="BK128" s="145" t="n">
        <f aca="false">BK129+BK173+BK240</f>
        <v>0</v>
      </c>
    </row>
    <row r="129" s="146" customFormat="true" ht="25.9" hidden="false" customHeight="true" outlineLevel="0" collapsed="false">
      <c r="B129" s="147"/>
      <c r="D129" s="148" t="s">
        <v>73</v>
      </c>
      <c r="E129" s="149" t="s">
        <v>117</v>
      </c>
      <c r="F129" s="149" t="s">
        <v>118</v>
      </c>
      <c r="I129" s="150"/>
      <c r="J129" s="151" t="n">
        <f aca="false">BK129</f>
        <v>0</v>
      </c>
      <c r="L129" s="147"/>
      <c r="M129" s="152"/>
      <c r="N129" s="153"/>
      <c r="O129" s="153"/>
      <c r="P129" s="154" t="n">
        <f aca="false">P130+P149+P165+P171</f>
        <v>0</v>
      </c>
      <c r="Q129" s="153"/>
      <c r="R129" s="154" t="n">
        <f aca="false">R130+R149+R165+R171</f>
        <v>3.54353438</v>
      </c>
      <c r="S129" s="153"/>
      <c r="T129" s="155" t="n">
        <f aca="false">T130+T149+T165+T171</f>
        <v>1.3385</v>
      </c>
      <c r="AR129" s="148" t="s">
        <v>79</v>
      </c>
      <c r="AT129" s="156" t="s">
        <v>73</v>
      </c>
      <c r="AU129" s="156" t="s">
        <v>74</v>
      </c>
      <c r="AY129" s="148" t="s">
        <v>119</v>
      </c>
      <c r="BK129" s="157" t="n">
        <f aca="false">BK130+BK149+BK165+BK171</f>
        <v>0</v>
      </c>
    </row>
    <row r="130" s="146" customFormat="true" ht="22.8" hidden="false" customHeight="true" outlineLevel="0" collapsed="false">
      <c r="B130" s="147"/>
      <c r="D130" s="148" t="s">
        <v>73</v>
      </c>
      <c r="E130" s="158" t="s">
        <v>120</v>
      </c>
      <c r="F130" s="158" t="s">
        <v>121</v>
      </c>
      <c r="I130" s="150"/>
      <c r="J130" s="159" t="n">
        <f aca="false">BK130</f>
        <v>0</v>
      </c>
      <c r="L130" s="147"/>
      <c r="M130" s="152"/>
      <c r="N130" s="153"/>
      <c r="O130" s="153"/>
      <c r="P130" s="154" t="n">
        <f aca="false">SUM(P131:P148)</f>
        <v>0</v>
      </c>
      <c r="Q130" s="153"/>
      <c r="R130" s="154" t="n">
        <f aca="false">SUM(R131:R148)</f>
        <v>3.5409175</v>
      </c>
      <c r="S130" s="153"/>
      <c r="T130" s="155" t="n">
        <f aca="false">SUM(T131:T148)</f>
        <v>0</v>
      </c>
      <c r="AR130" s="148" t="s">
        <v>79</v>
      </c>
      <c r="AT130" s="156" t="s">
        <v>73</v>
      </c>
      <c r="AU130" s="156" t="s">
        <v>79</v>
      </c>
      <c r="AY130" s="148" t="s">
        <v>119</v>
      </c>
      <c r="BK130" s="157" t="n">
        <f aca="false">SUM(BK131:BK148)</f>
        <v>0</v>
      </c>
    </row>
    <row r="131" s="27" customFormat="true" ht="19.4" hidden="false" customHeight="false" outlineLevel="0" collapsed="false">
      <c r="A131" s="22"/>
      <c r="B131" s="160"/>
      <c r="C131" s="161" t="s">
        <v>79</v>
      </c>
      <c r="D131" s="161" t="s">
        <v>122</v>
      </c>
      <c r="E131" s="162" t="s">
        <v>123</v>
      </c>
      <c r="F131" s="163" t="s">
        <v>124</v>
      </c>
      <c r="G131" s="164" t="s">
        <v>125</v>
      </c>
      <c r="H131" s="165" t="n">
        <v>21.5</v>
      </c>
      <c r="I131" s="166"/>
      <c r="J131" s="167" t="n">
        <f aca="false">ROUND(I131*H131,2)</f>
        <v>0</v>
      </c>
      <c r="K131" s="168" t="s">
        <v>126</v>
      </c>
      <c r="L131" s="23"/>
      <c r="M131" s="169"/>
      <c r="N131" s="170" t="s">
        <v>39</v>
      </c>
      <c r="O131" s="60"/>
      <c r="P131" s="171" t="n">
        <f aca="false">O131*H131</f>
        <v>0</v>
      </c>
      <c r="Q131" s="171" t="n">
        <v>0.0057</v>
      </c>
      <c r="R131" s="171" t="n">
        <f aca="false">Q131*H131</f>
        <v>0.12255</v>
      </c>
      <c r="S131" s="171" t="n">
        <v>0</v>
      </c>
      <c r="T131" s="172" t="n">
        <f aca="false">S131*H131</f>
        <v>0</v>
      </c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R131" s="173" t="s">
        <v>127</v>
      </c>
      <c r="AT131" s="173" t="s">
        <v>122</v>
      </c>
      <c r="AU131" s="173" t="s">
        <v>81</v>
      </c>
      <c r="AY131" s="3" t="s">
        <v>119</v>
      </c>
      <c r="BE131" s="174" t="n">
        <f aca="false">IF(N131="základní",J131,0)</f>
        <v>0</v>
      </c>
      <c r="BF131" s="174" t="n">
        <f aca="false">IF(N131="snížená",J131,0)</f>
        <v>0</v>
      </c>
      <c r="BG131" s="174" t="n">
        <f aca="false">IF(N131="zákl. přenesená",J131,0)</f>
        <v>0</v>
      </c>
      <c r="BH131" s="174" t="n">
        <f aca="false">IF(N131="sníž. přenesená",J131,0)</f>
        <v>0</v>
      </c>
      <c r="BI131" s="174" t="n">
        <f aca="false">IF(N131="nulová",J131,0)</f>
        <v>0</v>
      </c>
      <c r="BJ131" s="3" t="s">
        <v>79</v>
      </c>
      <c r="BK131" s="174" t="n">
        <f aca="false">ROUND(I131*H131,2)</f>
        <v>0</v>
      </c>
      <c r="BL131" s="3" t="s">
        <v>127</v>
      </c>
      <c r="BM131" s="173" t="s">
        <v>128</v>
      </c>
    </row>
    <row r="132" s="27" customFormat="true" ht="21.75" hidden="false" customHeight="true" outlineLevel="0" collapsed="false">
      <c r="A132" s="22"/>
      <c r="B132" s="160"/>
      <c r="C132" s="161" t="s">
        <v>81</v>
      </c>
      <c r="D132" s="161" t="s">
        <v>122</v>
      </c>
      <c r="E132" s="162" t="s">
        <v>129</v>
      </c>
      <c r="F132" s="163" t="s">
        <v>130</v>
      </c>
      <c r="G132" s="164" t="s">
        <v>125</v>
      </c>
      <c r="H132" s="165" t="n">
        <v>2.625</v>
      </c>
      <c r="I132" s="166"/>
      <c r="J132" s="167" t="n">
        <f aca="false">ROUND(I132*H132,2)</f>
        <v>0</v>
      </c>
      <c r="K132" s="168" t="s">
        <v>126</v>
      </c>
      <c r="L132" s="23"/>
      <c r="M132" s="169"/>
      <c r="N132" s="170" t="s">
        <v>39</v>
      </c>
      <c r="O132" s="60"/>
      <c r="P132" s="171" t="n">
        <f aca="false">O132*H132</f>
        <v>0</v>
      </c>
      <c r="Q132" s="171" t="n">
        <v>0.04</v>
      </c>
      <c r="R132" s="171" t="n">
        <f aca="false">Q132*H132</f>
        <v>0.105</v>
      </c>
      <c r="S132" s="171" t="n">
        <v>0</v>
      </c>
      <c r="T132" s="172" t="n">
        <f aca="false">S132*H132</f>
        <v>0</v>
      </c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R132" s="173" t="s">
        <v>127</v>
      </c>
      <c r="AT132" s="173" t="s">
        <v>122</v>
      </c>
      <c r="AU132" s="173" t="s">
        <v>81</v>
      </c>
      <c r="AY132" s="3" t="s">
        <v>119</v>
      </c>
      <c r="BE132" s="174" t="n">
        <f aca="false">IF(N132="základní",J132,0)</f>
        <v>0</v>
      </c>
      <c r="BF132" s="174" t="n">
        <f aca="false">IF(N132="snížená",J132,0)</f>
        <v>0</v>
      </c>
      <c r="BG132" s="174" t="n">
        <f aca="false">IF(N132="zákl. přenesená",J132,0)</f>
        <v>0</v>
      </c>
      <c r="BH132" s="174" t="n">
        <f aca="false">IF(N132="sníž. přenesená",J132,0)</f>
        <v>0</v>
      </c>
      <c r="BI132" s="174" t="n">
        <f aca="false">IF(N132="nulová",J132,0)</f>
        <v>0</v>
      </c>
      <c r="BJ132" s="3" t="s">
        <v>79</v>
      </c>
      <c r="BK132" s="174" t="n">
        <f aca="false">ROUND(I132*H132,2)</f>
        <v>0</v>
      </c>
      <c r="BL132" s="3" t="s">
        <v>127</v>
      </c>
      <c r="BM132" s="173" t="s">
        <v>131</v>
      </c>
    </row>
    <row r="133" s="175" customFormat="true" ht="12.8" hidden="false" customHeight="false" outlineLevel="0" collapsed="false">
      <c r="B133" s="176"/>
      <c r="D133" s="177" t="s">
        <v>132</v>
      </c>
      <c r="E133" s="178"/>
      <c r="F133" s="179" t="s">
        <v>133</v>
      </c>
      <c r="H133" s="180" t="n">
        <v>2.34</v>
      </c>
      <c r="I133" s="181"/>
      <c r="L133" s="176"/>
      <c r="M133" s="182"/>
      <c r="N133" s="183"/>
      <c r="O133" s="183"/>
      <c r="P133" s="183"/>
      <c r="Q133" s="183"/>
      <c r="R133" s="183"/>
      <c r="S133" s="183"/>
      <c r="T133" s="184"/>
      <c r="AT133" s="178" t="s">
        <v>132</v>
      </c>
      <c r="AU133" s="178" t="s">
        <v>81</v>
      </c>
      <c r="AV133" s="175" t="s">
        <v>81</v>
      </c>
      <c r="AW133" s="175" t="s">
        <v>31</v>
      </c>
      <c r="AX133" s="175" t="s">
        <v>74</v>
      </c>
      <c r="AY133" s="178" t="s">
        <v>119</v>
      </c>
    </row>
    <row r="134" s="175" customFormat="true" ht="12.8" hidden="false" customHeight="false" outlineLevel="0" collapsed="false">
      <c r="B134" s="176"/>
      <c r="D134" s="177" t="s">
        <v>132</v>
      </c>
      <c r="E134" s="178"/>
      <c r="F134" s="179" t="s">
        <v>134</v>
      </c>
      <c r="H134" s="180" t="n">
        <v>0.285</v>
      </c>
      <c r="I134" s="181"/>
      <c r="L134" s="176"/>
      <c r="M134" s="182"/>
      <c r="N134" s="183"/>
      <c r="O134" s="183"/>
      <c r="P134" s="183"/>
      <c r="Q134" s="183"/>
      <c r="R134" s="183"/>
      <c r="S134" s="183"/>
      <c r="T134" s="184"/>
      <c r="AT134" s="178" t="s">
        <v>132</v>
      </c>
      <c r="AU134" s="178" t="s">
        <v>81</v>
      </c>
      <c r="AV134" s="175" t="s">
        <v>81</v>
      </c>
      <c r="AW134" s="175" t="s">
        <v>31</v>
      </c>
      <c r="AX134" s="175" t="s">
        <v>74</v>
      </c>
      <c r="AY134" s="178" t="s">
        <v>119</v>
      </c>
    </row>
    <row r="135" s="185" customFormat="true" ht="12.8" hidden="false" customHeight="false" outlineLevel="0" collapsed="false">
      <c r="B135" s="186"/>
      <c r="D135" s="177" t="s">
        <v>132</v>
      </c>
      <c r="E135" s="187"/>
      <c r="F135" s="188" t="s">
        <v>135</v>
      </c>
      <c r="H135" s="189" t="n">
        <v>2.625</v>
      </c>
      <c r="I135" s="190"/>
      <c r="L135" s="186"/>
      <c r="M135" s="191"/>
      <c r="N135" s="192"/>
      <c r="O135" s="192"/>
      <c r="P135" s="192"/>
      <c r="Q135" s="192"/>
      <c r="R135" s="192"/>
      <c r="S135" s="192"/>
      <c r="T135" s="193"/>
      <c r="AT135" s="187" t="s">
        <v>132</v>
      </c>
      <c r="AU135" s="187" t="s">
        <v>81</v>
      </c>
      <c r="AV135" s="185" t="s">
        <v>127</v>
      </c>
      <c r="AW135" s="185" t="s">
        <v>31</v>
      </c>
      <c r="AX135" s="185" t="s">
        <v>79</v>
      </c>
      <c r="AY135" s="187" t="s">
        <v>119</v>
      </c>
    </row>
    <row r="136" s="27" customFormat="true" ht="12.8" hidden="false" customHeight="false" outlineLevel="0" collapsed="false">
      <c r="A136" s="22"/>
      <c r="B136" s="160"/>
      <c r="C136" s="161" t="s">
        <v>136</v>
      </c>
      <c r="D136" s="161" t="s">
        <v>122</v>
      </c>
      <c r="E136" s="162" t="s">
        <v>137</v>
      </c>
      <c r="F136" s="163" t="s">
        <v>138</v>
      </c>
      <c r="G136" s="164" t="s">
        <v>125</v>
      </c>
      <c r="H136" s="165" t="n">
        <v>6.625</v>
      </c>
      <c r="I136" s="166"/>
      <c r="J136" s="167" t="n">
        <f aca="false">ROUND(I136*H136,2)</f>
        <v>0</v>
      </c>
      <c r="K136" s="168" t="s">
        <v>126</v>
      </c>
      <c r="L136" s="23"/>
      <c r="M136" s="169"/>
      <c r="N136" s="170" t="s">
        <v>39</v>
      </c>
      <c r="O136" s="60"/>
      <c r="P136" s="171" t="n">
        <f aca="false">O136*H136</f>
        <v>0</v>
      </c>
      <c r="Q136" s="171" t="n">
        <v>0.03358</v>
      </c>
      <c r="R136" s="171" t="n">
        <f aca="false">Q136*H136</f>
        <v>0.2224675</v>
      </c>
      <c r="S136" s="171" t="n">
        <v>0</v>
      </c>
      <c r="T136" s="172" t="n">
        <f aca="false">S136*H136</f>
        <v>0</v>
      </c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  <c r="AR136" s="173" t="s">
        <v>127</v>
      </c>
      <c r="AT136" s="173" t="s">
        <v>122</v>
      </c>
      <c r="AU136" s="173" t="s">
        <v>81</v>
      </c>
      <c r="AY136" s="3" t="s">
        <v>119</v>
      </c>
      <c r="BE136" s="174" t="n">
        <f aca="false">IF(N136="základní",J136,0)</f>
        <v>0</v>
      </c>
      <c r="BF136" s="174" t="n">
        <f aca="false">IF(N136="snížená",J136,0)</f>
        <v>0</v>
      </c>
      <c r="BG136" s="174" t="n">
        <f aca="false">IF(N136="zákl. přenesená",J136,0)</f>
        <v>0</v>
      </c>
      <c r="BH136" s="174" t="n">
        <f aca="false">IF(N136="sníž. přenesená",J136,0)</f>
        <v>0</v>
      </c>
      <c r="BI136" s="174" t="n">
        <f aca="false">IF(N136="nulová",J136,0)</f>
        <v>0</v>
      </c>
      <c r="BJ136" s="3" t="s">
        <v>79</v>
      </c>
      <c r="BK136" s="174" t="n">
        <f aca="false">ROUND(I136*H136,2)</f>
        <v>0</v>
      </c>
      <c r="BL136" s="3" t="s">
        <v>127</v>
      </c>
      <c r="BM136" s="173" t="s">
        <v>139</v>
      </c>
    </row>
    <row r="137" s="175" customFormat="true" ht="12.8" hidden="false" customHeight="false" outlineLevel="0" collapsed="false">
      <c r="B137" s="176"/>
      <c r="D137" s="177" t="s">
        <v>132</v>
      </c>
      <c r="E137" s="178"/>
      <c r="F137" s="179" t="s">
        <v>140</v>
      </c>
      <c r="H137" s="180" t="n">
        <v>6.625</v>
      </c>
      <c r="I137" s="181"/>
      <c r="L137" s="176"/>
      <c r="M137" s="182"/>
      <c r="N137" s="183"/>
      <c r="O137" s="183"/>
      <c r="P137" s="183"/>
      <c r="Q137" s="183"/>
      <c r="R137" s="183"/>
      <c r="S137" s="183"/>
      <c r="T137" s="184"/>
      <c r="AT137" s="178" t="s">
        <v>132</v>
      </c>
      <c r="AU137" s="178" t="s">
        <v>81</v>
      </c>
      <c r="AV137" s="175" t="s">
        <v>81</v>
      </c>
      <c r="AW137" s="175" t="s">
        <v>31</v>
      </c>
      <c r="AX137" s="175" t="s">
        <v>79</v>
      </c>
      <c r="AY137" s="178" t="s">
        <v>119</v>
      </c>
    </row>
    <row r="138" s="27" customFormat="true" ht="19.4" hidden="false" customHeight="false" outlineLevel="0" collapsed="false">
      <c r="A138" s="22"/>
      <c r="B138" s="160"/>
      <c r="C138" s="161" t="s">
        <v>127</v>
      </c>
      <c r="D138" s="161" t="s">
        <v>122</v>
      </c>
      <c r="E138" s="162" t="s">
        <v>141</v>
      </c>
      <c r="F138" s="163" t="s">
        <v>142</v>
      </c>
      <c r="G138" s="164" t="s">
        <v>125</v>
      </c>
      <c r="H138" s="165" t="n">
        <v>90.69</v>
      </c>
      <c r="I138" s="166"/>
      <c r="J138" s="167" t="n">
        <f aca="false">ROUND(I138*H138,2)</f>
        <v>0</v>
      </c>
      <c r="K138" s="168" t="s">
        <v>126</v>
      </c>
      <c r="L138" s="23"/>
      <c r="M138" s="169"/>
      <c r="N138" s="170" t="s">
        <v>39</v>
      </c>
      <c r="O138" s="60"/>
      <c r="P138" s="171" t="n">
        <f aca="false">O138*H138</f>
        <v>0</v>
      </c>
      <c r="Q138" s="171" t="n">
        <v>0.017</v>
      </c>
      <c r="R138" s="171" t="n">
        <f aca="false">Q138*H138</f>
        <v>1.54173</v>
      </c>
      <c r="S138" s="171" t="n">
        <v>0</v>
      </c>
      <c r="T138" s="172" t="n">
        <f aca="false">S138*H138</f>
        <v>0</v>
      </c>
      <c r="U138" s="22"/>
      <c r="V138" s="22"/>
      <c r="W138" s="22"/>
      <c r="X138" s="22"/>
      <c r="Y138" s="22"/>
      <c r="Z138" s="22"/>
      <c r="AA138" s="22"/>
      <c r="AB138" s="22"/>
      <c r="AC138" s="22"/>
      <c r="AD138" s="22"/>
      <c r="AE138" s="22"/>
      <c r="AR138" s="173" t="s">
        <v>127</v>
      </c>
      <c r="AT138" s="173" t="s">
        <v>122</v>
      </c>
      <c r="AU138" s="173" t="s">
        <v>81</v>
      </c>
      <c r="AY138" s="3" t="s">
        <v>119</v>
      </c>
      <c r="BE138" s="174" t="n">
        <f aca="false">IF(N138="základní",J138,0)</f>
        <v>0</v>
      </c>
      <c r="BF138" s="174" t="n">
        <f aca="false">IF(N138="snížená",J138,0)</f>
        <v>0</v>
      </c>
      <c r="BG138" s="174" t="n">
        <f aca="false">IF(N138="zákl. přenesená",J138,0)</f>
        <v>0</v>
      </c>
      <c r="BH138" s="174" t="n">
        <f aca="false">IF(N138="sníž. přenesená",J138,0)</f>
        <v>0</v>
      </c>
      <c r="BI138" s="174" t="n">
        <f aca="false">IF(N138="nulová",J138,0)</f>
        <v>0</v>
      </c>
      <c r="BJ138" s="3" t="s">
        <v>79</v>
      </c>
      <c r="BK138" s="174" t="n">
        <f aca="false">ROUND(I138*H138,2)</f>
        <v>0</v>
      </c>
      <c r="BL138" s="3" t="s">
        <v>127</v>
      </c>
      <c r="BM138" s="173" t="s">
        <v>143</v>
      </c>
    </row>
    <row r="139" s="27" customFormat="true" ht="12.8" hidden="false" customHeight="false" outlineLevel="0" collapsed="false">
      <c r="A139" s="22"/>
      <c r="B139" s="160"/>
      <c r="C139" s="161" t="s">
        <v>144</v>
      </c>
      <c r="D139" s="161" t="s">
        <v>122</v>
      </c>
      <c r="E139" s="162" t="s">
        <v>145</v>
      </c>
      <c r="F139" s="163" t="s">
        <v>146</v>
      </c>
      <c r="G139" s="164" t="s">
        <v>125</v>
      </c>
      <c r="H139" s="165" t="n">
        <v>7.56</v>
      </c>
      <c r="I139" s="166"/>
      <c r="J139" s="167" t="n">
        <f aca="false">ROUND(I139*H139,2)</f>
        <v>0</v>
      </c>
      <c r="K139" s="168" t="s">
        <v>147</v>
      </c>
      <c r="L139" s="23"/>
      <c r="M139" s="169"/>
      <c r="N139" s="170" t="s">
        <v>39</v>
      </c>
      <c r="O139" s="60"/>
      <c r="P139" s="171" t="n">
        <f aca="false">O139*H139</f>
        <v>0</v>
      </c>
      <c r="Q139" s="171" t="n">
        <v>0</v>
      </c>
      <c r="R139" s="171" t="n">
        <f aca="false">Q139*H139</f>
        <v>0</v>
      </c>
      <c r="S139" s="171" t="n">
        <v>0</v>
      </c>
      <c r="T139" s="172" t="n">
        <f aca="false">S139*H139</f>
        <v>0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R139" s="173" t="s">
        <v>127</v>
      </c>
      <c r="AT139" s="173" t="s">
        <v>122</v>
      </c>
      <c r="AU139" s="173" t="s">
        <v>81</v>
      </c>
      <c r="AY139" s="3" t="s">
        <v>119</v>
      </c>
      <c r="BE139" s="174" t="n">
        <f aca="false">IF(N139="základní",J139,0)</f>
        <v>0</v>
      </c>
      <c r="BF139" s="174" t="n">
        <f aca="false">IF(N139="snížená",J139,0)</f>
        <v>0</v>
      </c>
      <c r="BG139" s="174" t="n">
        <f aca="false">IF(N139="zákl. přenesená",J139,0)</f>
        <v>0</v>
      </c>
      <c r="BH139" s="174" t="n">
        <f aca="false">IF(N139="sníž. přenesená",J139,0)</f>
        <v>0</v>
      </c>
      <c r="BI139" s="174" t="n">
        <f aca="false">IF(N139="nulová",J139,0)</f>
        <v>0</v>
      </c>
      <c r="BJ139" s="3" t="s">
        <v>79</v>
      </c>
      <c r="BK139" s="174" t="n">
        <f aca="false">ROUND(I139*H139,2)</f>
        <v>0</v>
      </c>
      <c r="BL139" s="3" t="s">
        <v>127</v>
      </c>
      <c r="BM139" s="173" t="s">
        <v>148</v>
      </c>
    </row>
    <row r="140" s="175" customFormat="true" ht="12.8" hidden="false" customHeight="false" outlineLevel="0" collapsed="false">
      <c r="B140" s="176"/>
      <c r="D140" s="177" t="s">
        <v>132</v>
      </c>
      <c r="E140" s="178"/>
      <c r="F140" s="179" t="s">
        <v>149</v>
      </c>
      <c r="H140" s="180" t="n">
        <v>4.2</v>
      </c>
      <c r="I140" s="181"/>
      <c r="L140" s="176"/>
      <c r="M140" s="182"/>
      <c r="N140" s="183"/>
      <c r="O140" s="183"/>
      <c r="P140" s="183"/>
      <c r="Q140" s="183"/>
      <c r="R140" s="183"/>
      <c r="S140" s="183"/>
      <c r="T140" s="184"/>
      <c r="AT140" s="178" t="s">
        <v>132</v>
      </c>
      <c r="AU140" s="178" t="s">
        <v>81</v>
      </c>
      <c r="AV140" s="175" t="s">
        <v>81</v>
      </c>
      <c r="AW140" s="175" t="s">
        <v>31</v>
      </c>
      <c r="AX140" s="175" t="s">
        <v>74</v>
      </c>
      <c r="AY140" s="178" t="s">
        <v>119</v>
      </c>
    </row>
    <row r="141" s="175" customFormat="true" ht="12.8" hidden="false" customHeight="false" outlineLevel="0" collapsed="false">
      <c r="B141" s="176"/>
      <c r="D141" s="177" t="s">
        <v>132</v>
      </c>
      <c r="E141" s="178"/>
      <c r="F141" s="179" t="s">
        <v>150</v>
      </c>
      <c r="H141" s="180" t="n">
        <v>3.36</v>
      </c>
      <c r="I141" s="181"/>
      <c r="L141" s="176"/>
      <c r="M141" s="182"/>
      <c r="N141" s="183"/>
      <c r="O141" s="183"/>
      <c r="P141" s="183"/>
      <c r="Q141" s="183"/>
      <c r="R141" s="183"/>
      <c r="S141" s="183"/>
      <c r="T141" s="184"/>
      <c r="AT141" s="178" t="s">
        <v>132</v>
      </c>
      <c r="AU141" s="178" t="s">
        <v>81</v>
      </c>
      <c r="AV141" s="175" t="s">
        <v>81</v>
      </c>
      <c r="AW141" s="175" t="s">
        <v>31</v>
      </c>
      <c r="AX141" s="175" t="s">
        <v>74</v>
      </c>
      <c r="AY141" s="178" t="s">
        <v>119</v>
      </c>
    </row>
    <row r="142" s="185" customFormat="true" ht="12.8" hidden="false" customHeight="false" outlineLevel="0" collapsed="false">
      <c r="B142" s="186"/>
      <c r="D142" s="177" t="s">
        <v>132</v>
      </c>
      <c r="E142" s="187"/>
      <c r="F142" s="188" t="s">
        <v>135</v>
      </c>
      <c r="H142" s="189" t="n">
        <v>7.56</v>
      </c>
      <c r="I142" s="190"/>
      <c r="L142" s="186"/>
      <c r="M142" s="191"/>
      <c r="N142" s="192"/>
      <c r="O142" s="192"/>
      <c r="P142" s="192"/>
      <c r="Q142" s="192"/>
      <c r="R142" s="192"/>
      <c r="S142" s="192"/>
      <c r="T142" s="193"/>
      <c r="AT142" s="187" t="s">
        <v>132</v>
      </c>
      <c r="AU142" s="187" t="s">
        <v>81</v>
      </c>
      <c r="AV142" s="185" t="s">
        <v>127</v>
      </c>
      <c r="AW142" s="185" t="s">
        <v>31</v>
      </c>
      <c r="AX142" s="185" t="s">
        <v>79</v>
      </c>
      <c r="AY142" s="187" t="s">
        <v>119</v>
      </c>
    </row>
    <row r="143" s="27" customFormat="true" ht="21.75" hidden="false" customHeight="true" outlineLevel="0" collapsed="false">
      <c r="A143" s="22"/>
      <c r="B143" s="160"/>
      <c r="C143" s="161" t="s">
        <v>120</v>
      </c>
      <c r="D143" s="161" t="s">
        <v>122</v>
      </c>
      <c r="E143" s="162" t="s">
        <v>151</v>
      </c>
      <c r="F143" s="163" t="s">
        <v>152</v>
      </c>
      <c r="G143" s="164" t="s">
        <v>153</v>
      </c>
      <c r="H143" s="165" t="n">
        <v>1</v>
      </c>
      <c r="I143" s="166"/>
      <c r="J143" s="167" t="n">
        <f aca="false">ROUND(I143*H143,2)</f>
        <v>0</v>
      </c>
      <c r="K143" s="168"/>
      <c r="L143" s="23"/>
      <c r="M143" s="169"/>
      <c r="N143" s="170" t="s">
        <v>39</v>
      </c>
      <c r="O143" s="60"/>
      <c r="P143" s="171" t="n">
        <f aca="false">O143*H143</f>
        <v>0</v>
      </c>
      <c r="Q143" s="171" t="n">
        <v>0</v>
      </c>
      <c r="R143" s="171" t="n">
        <f aca="false">Q143*H143</f>
        <v>0</v>
      </c>
      <c r="S143" s="171" t="n">
        <v>0</v>
      </c>
      <c r="T143" s="172" t="n">
        <f aca="false">S143*H143</f>
        <v>0</v>
      </c>
      <c r="U143" s="22"/>
      <c r="V143" s="22"/>
      <c r="W143" s="22"/>
      <c r="X143" s="22"/>
      <c r="Y143" s="22"/>
      <c r="Z143" s="22"/>
      <c r="AA143" s="22"/>
      <c r="AB143" s="22"/>
      <c r="AC143" s="22"/>
      <c r="AD143" s="22"/>
      <c r="AE143" s="22"/>
      <c r="AR143" s="173" t="s">
        <v>127</v>
      </c>
      <c r="AT143" s="173" t="s">
        <v>122</v>
      </c>
      <c r="AU143" s="173" t="s">
        <v>81</v>
      </c>
      <c r="AY143" s="3" t="s">
        <v>119</v>
      </c>
      <c r="BE143" s="174" t="n">
        <f aca="false">IF(N143="základní",J143,0)</f>
        <v>0</v>
      </c>
      <c r="BF143" s="174" t="n">
        <f aca="false">IF(N143="snížená",J143,0)</f>
        <v>0</v>
      </c>
      <c r="BG143" s="174" t="n">
        <f aca="false">IF(N143="zákl. přenesená",J143,0)</f>
        <v>0</v>
      </c>
      <c r="BH143" s="174" t="n">
        <f aca="false">IF(N143="sníž. přenesená",J143,0)</f>
        <v>0</v>
      </c>
      <c r="BI143" s="174" t="n">
        <f aca="false">IF(N143="nulová",J143,0)</f>
        <v>0</v>
      </c>
      <c r="BJ143" s="3" t="s">
        <v>79</v>
      </c>
      <c r="BK143" s="174" t="n">
        <f aca="false">ROUND(I143*H143,2)</f>
        <v>0</v>
      </c>
      <c r="BL143" s="3" t="s">
        <v>127</v>
      </c>
      <c r="BM143" s="173" t="s">
        <v>154</v>
      </c>
    </row>
    <row r="144" s="27" customFormat="true" ht="19.4" hidden="false" customHeight="false" outlineLevel="0" collapsed="false">
      <c r="A144" s="22"/>
      <c r="B144" s="160"/>
      <c r="C144" s="161" t="s">
        <v>155</v>
      </c>
      <c r="D144" s="161" t="s">
        <v>122</v>
      </c>
      <c r="E144" s="162" t="s">
        <v>156</v>
      </c>
      <c r="F144" s="163" t="s">
        <v>157</v>
      </c>
      <c r="G144" s="164" t="s">
        <v>153</v>
      </c>
      <c r="H144" s="165" t="n">
        <v>1</v>
      </c>
      <c r="I144" s="166"/>
      <c r="J144" s="167" t="n">
        <f aca="false">ROUND(I144*H144,2)</f>
        <v>0</v>
      </c>
      <c r="K144" s="168"/>
      <c r="L144" s="23"/>
      <c r="M144" s="169"/>
      <c r="N144" s="170" t="s">
        <v>39</v>
      </c>
      <c r="O144" s="60"/>
      <c r="P144" s="171" t="n">
        <f aca="false">O144*H144</f>
        <v>0</v>
      </c>
      <c r="Q144" s="171" t="n">
        <v>0</v>
      </c>
      <c r="R144" s="171" t="n">
        <f aca="false">Q144*H144</f>
        <v>0</v>
      </c>
      <c r="S144" s="171" t="n">
        <v>0</v>
      </c>
      <c r="T144" s="172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3" t="s">
        <v>127</v>
      </c>
      <c r="AT144" s="173" t="s">
        <v>122</v>
      </c>
      <c r="AU144" s="173" t="s">
        <v>81</v>
      </c>
      <c r="AY144" s="3" t="s">
        <v>119</v>
      </c>
      <c r="BE144" s="174" t="n">
        <f aca="false">IF(N144="základní",J144,0)</f>
        <v>0</v>
      </c>
      <c r="BF144" s="174" t="n">
        <f aca="false">IF(N144="snížená",J144,0)</f>
        <v>0</v>
      </c>
      <c r="BG144" s="174" t="n">
        <f aca="false">IF(N144="zákl. přenesená",J144,0)</f>
        <v>0</v>
      </c>
      <c r="BH144" s="174" t="n">
        <f aca="false">IF(N144="sníž. přenesená",J144,0)</f>
        <v>0</v>
      </c>
      <c r="BI144" s="174" t="n">
        <f aca="false">IF(N144="nulová",J144,0)</f>
        <v>0</v>
      </c>
      <c r="BJ144" s="3" t="s">
        <v>79</v>
      </c>
      <c r="BK144" s="174" t="n">
        <f aca="false">ROUND(I144*H144,2)</f>
        <v>0</v>
      </c>
      <c r="BL144" s="3" t="s">
        <v>127</v>
      </c>
      <c r="BM144" s="173" t="s">
        <v>158</v>
      </c>
    </row>
    <row r="145" s="27" customFormat="true" ht="19.4" hidden="false" customHeight="false" outlineLevel="0" collapsed="false">
      <c r="A145" s="22"/>
      <c r="B145" s="160"/>
      <c r="C145" s="161" t="s">
        <v>159</v>
      </c>
      <c r="D145" s="161" t="s">
        <v>122</v>
      </c>
      <c r="E145" s="162" t="s">
        <v>160</v>
      </c>
      <c r="F145" s="163" t="s">
        <v>161</v>
      </c>
      <c r="G145" s="164" t="s">
        <v>125</v>
      </c>
      <c r="H145" s="165" t="n">
        <v>24.59</v>
      </c>
      <c r="I145" s="166"/>
      <c r="J145" s="167" t="n">
        <f aca="false">ROUND(I145*H145,2)</f>
        <v>0</v>
      </c>
      <c r="K145" s="168" t="s">
        <v>126</v>
      </c>
      <c r="L145" s="23"/>
      <c r="M145" s="169"/>
      <c r="N145" s="170" t="s">
        <v>39</v>
      </c>
      <c r="O145" s="60"/>
      <c r="P145" s="171" t="n">
        <f aca="false">O145*H145</f>
        <v>0</v>
      </c>
      <c r="Q145" s="171" t="n">
        <v>0.063</v>
      </c>
      <c r="R145" s="171" t="n">
        <f aca="false">Q145*H145</f>
        <v>1.54917</v>
      </c>
      <c r="S145" s="171" t="n">
        <v>0</v>
      </c>
      <c r="T145" s="172" t="n">
        <f aca="false">S145*H145</f>
        <v>0</v>
      </c>
      <c r="U145" s="22"/>
      <c r="V145" s="22"/>
      <c r="W145" s="22"/>
      <c r="X145" s="22"/>
      <c r="Y145" s="22"/>
      <c r="Z145" s="22"/>
      <c r="AA145" s="22"/>
      <c r="AB145" s="22"/>
      <c r="AC145" s="22"/>
      <c r="AD145" s="22"/>
      <c r="AE145" s="22"/>
      <c r="AR145" s="173" t="s">
        <v>127</v>
      </c>
      <c r="AT145" s="173" t="s">
        <v>122</v>
      </c>
      <c r="AU145" s="173" t="s">
        <v>81</v>
      </c>
      <c r="AY145" s="3" t="s">
        <v>119</v>
      </c>
      <c r="BE145" s="174" t="n">
        <f aca="false">IF(N145="základní",J145,0)</f>
        <v>0</v>
      </c>
      <c r="BF145" s="174" t="n">
        <f aca="false">IF(N145="snížená",J145,0)</f>
        <v>0</v>
      </c>
      <c r="BG145" s="174" t="n">
        <f aca="false">IF(N145="zákl. přenesená",J145,0)</f>
        <v>0</v>
      </c>
      <c r="BH145" s="174" t="n">
        <f aca="false">IF(N145="sníž. přenesená",J145,0)</f>
        <v>0</v>
      </c>
      <c r="BI145" s="174" t="n">
        <f aca="false">IF(N145="nulová",J145,0)</f>
        <v>0</v>
      </c>
      <c r="BJ145" s="3" t="s">
        <v>79</v>
      </c>
      <c r="BK145" s="174" t="n">
        <f aca="false">ROUND(I145*H145,2)</f>
        <v>0</v>
      </c>
      <c r="BL145" s="3" t="s">
        <v>127</v>
      </c>
      <c r="BM145" s="173" t="s">
        <v>162</v>
      </c>
    </row>
    <row r="146" s="175" customFormat="true" ht="12.8" hidden="false" customHeight="false" outlineLevel="0" collapsed="false">
      <c r="B146" s="176"/>
      <c r="D146" s="177" t="s">
        <v>132</v>
      </c>
      <c r="E146" s="178"/>
      <c r="F146" s="179" t="s">
        <v>163</v>
      </c>
      <c r="H146" s="180" t="n">
        <v>1.66</v>
      </c>
      <c r="I146" s="181"/>
      <c r="L146" s="176"/>
      <c r="M146" s="182"/>
      <c r="N146" s="183"/>
      <c r="O146" s="183"/>
      <c r="P146" s="183"/>
      <c r="Q146" s="183"/>
      <c r="R146" s="183"/>
      <c r="S146" s="183"/>
      <c r="T146" s="184"/>
      <c r="AT146" s="178" t="s">
        <v>132</v>
      </c>
      <c r="AU146" s="178" t="s">
        <v>81</v>
      </c>
      <c r="AV146" s="175" t="s">
        <v>81</v>
      </c>
      <c r="AW146" s="175" t="s">
        <v>31</v>
      </c>
      <c r="AX146" s="175" t="s">
        <v>74</v>
      </c>
      <c r="AY146" s="178" t="s">
        <v>119</v>
      </c>
    </row>
    <row r="147" s="175" customFormat="true" ht="12.8" hidden="false" customHeight="false" outlineLevel="0" collapsed="false">
      <c r="B147" s="176"/>
      <c r="D147" s="177" t="s">
        <v>132</v>
      </c>
      <c r="E147" s="178"/>
      <c r="F147" s="179" t="s">
        <v>164</v>
      </c>
      <c r="H147" s="180" t="n">
        <v>22.93</v>
      </c>
      <c r="I147" s="181"/>
      <c r="L147" s="176"/>
      <c r="M147" s="182"/>
      <c r="N147" s="183"/>
      <c r="O147" s="183"/>
      <c r="P147" s="183"/>
      <c r="Q147" s="183"/>
      <c r="R147" s="183"/>
      <c r="S147" s="183"/>
      <c r="T147" s="184"/>
      <c r="AT147" s="178" t="s">
        <v>132</v>
      </c>
      <c r="AU147" s="178" t="s">
        <v>81</v>
      </c>
      <c r="AV147" s="175" t="s">
        <v>81</v>
      </c>
      <c r="AW147" s="175" t="s">
        <v>31</v>
      </c>
      <c r="AX147" s="175" t="s">
        <v>74</v>
      </c>
      <c r="AY147" s="178" t="s">
        <v>119</v>
      </c>
    </row>
    <row r="148" s="185" customFormat="true" ht="12.8" hidden="false" customHeight="false" outlineLevel="0" collapsed="false">
      <c r="B148" s="186"/>
      <c r="D148" s="177" t="s">
        <v>132</v>
      </c>
      <c r="E148" s="187"/>
      <c r="F148" s="188" t="s">
        <v>135</v>
      </c>
      <c r="H148" s="189" t="n">
        <v>24.59</v>
      </c>
      <c r="I148" s="190"/>
      <c r="L148" s="186"/>
      <c r="M148" s="191"/>
      <c r="N148" s="192"/>
      <c r="O148" s="192"/>
      <c r="P148" s="192"/>
      <c r="Q148" s="192"/>
      <c r="R148" s="192"/>
      <c r="S148" s="192"/>
      <c r="T148" s="193"/>
      <c r="AT148" s="187" t="s">
        <v>132</v>
      </c>
      <c r="AU148" s="187" t="s">
        <v>81</v>
      </c>
      <c r="AV148" s="185" t="s">
        <v>127</v>
      </c>
      <c r="AW148" s="185" t="s">
        <v>31</v>
      </c>
      <c r="AX148" s="185" t="s">
        <v>79</v>
      </c>
      <c r="AY148" s="187" t="s">
        <v>119</v>
      </c>
    </row>
    <row r="149" s="146" customFormat="true" ht="22.8" hidden="false" customHeight="true" outlineLevel="0" collapsed="false">
      <c r="B149" s="147"/>
      <c r="D149" s="148" t="s">
        <v>73</v>
      </c>
      <c r="E149" s="158" t="s">
        <v>165</v>
      </c>
      <c r="F149" s="148" t="s">
        <v>166</v>
      </c>
      <c r="I149" s="150"/>
      <c r="J149" s="159" t="n">
        <f aca="false">BK149</f>
        <v>0</v>
      </c>
      <c r="L149" s="147"/>
      <c r="M149" s="152"/>
      <c r="N149" s="153"/>
      <c r="O149" s="153"/>
      <c r="P149" s="154" t="n">
        <f aca="false">SUM(P150:P164)</f>
        <v>0</v>
      </c>
      <c r="Q149" s="153"/>
      <c r="R149" s="154" t="n">
        <f aca="false">SUM(R150:R164)</f>
        <v>0.00261688</v>
      </c>
      <c r="S149" s="153"/>
      <c r="T149" s="155" t="n">
        <f aca="false">SUM(T150:T164)</f>
        <v>1.3385</v>
      </c>
      <c r="AR149" s="148" t="s">
        <v>79</v>
      </c>
      <c r="AT149" s="156" t="s">
        <v>73</v>
      </c>
      <c r="AU149" s="156" t="s">
        <v>79</v>
      </c>
      <c r="AY149" s="148" t="s">
        <v>119</v>
      </c>
      <c r="BK149" s="157" t="n">
        <f aca="false">SUM(BK150:BK164)</f>
        <v>0</v>
      </c>
    </row>
    <row r="150" s="27" customFormat="true" ht="19.4" hidden="false" customHeight="false" outlineLevel="0" collapsed="false">
      <c r="A150" s="22"/>
      <c r="B150" s="160"/>
      <c r="C150" s="161" t="s">
        <v>165</v>
      </c>
      <c r="D150" s="161" t="s">
        <v>122</v>
      </c>
      <c r="E150" s="162" t="s">
        <v>167</v>
      </c>
      <c r="F150" s="163" t="s">
        <v>168</v>
      </c>
      <c r="G150" s="164" t="s">
        <v>125</v>
      </c>
      <c r="H150" s="165" t="n">
        <v>65.422</v>
      </c>
      <c r="I150" s="166"/>
      <c r="J150" s="167" t="n">
        <f aca="false">ROUND(I150*H150,2)</f>
        <v>0</v>
      </c>
      <c r="K150" s="168" t="s">
        <v>126</v>
      </c>
      <c r="L150" s="23"/>
      <c r="M150" s="169"/>
      <c r="N150" s="170" t="s">
        <v>39</v>
      </c>
      <c r="O150" s="60"/>
      <c r="P150" s="171" t="n">
        <f aca="false">O150*H150</f>
        <v>0</v>
      </c>
      <c r="Q150" s="171" t="n">
        <v>4E-005</v>
      </c>
      <c r="R150" s="171" t="n">
        <f aca="false">Q150*H150</f>
        <v>0.00261688</v>
      </c>
      <c r="S150" s="171" t="n">
        <v>0</v>
      </c>
      <c r="T150" s="172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3" t="s">
        <v>127</v>
      </c>
      <c r="AT150" s="173" t="s">
        <v>122</v>
      </c>
      <c r="AU150" s="173" t="s">
        <v>81</v>
      </c>
      <c r="AY150" s="3" t="s">
        <v>119</v>
      </c>
      <c r="BE150" s="174" t="n">
        <f aca="false">IF(N150="základní",J150,0)</f>
        <v>0</v>
      </c>
      <c r="BF150" s="174" t="n">
        <f aca="false">IF(N150="snížená",J150,0)</f>
        <v>0</v>
      </c>
      <c r="BG150" s="174" t="n">
        <f aca="false">IF(N150="zákl. přenesená",J150,0)</f>
        <v>0</v>
      </c>
      <c r="BH150" s="174" t="n">
        <f aca="false">IF(N150="sníž. přenesená",J150,0)</f>
        <v>0</v>
      </c>
      <c r="BI150" s="174" t="n">
        <f aca="false">IF(N150="nulová",J150,0)</f>
        <v>0</v>
      </c>
      <c r="BJ150" s="3" t="s">
        <v>79</v>
      </c>
      <c r="BK150" s="174" t="n">
        <f aca="false">ROUND(I150*H150,2)</f>
        <v>0</v>
      </c>
      <c r="BL150" s="3" t="s">
        <v>127</v>
      </c>
      <c r="BM150" s="173" t="s">
        <v>169</v>
      </c>
    </row>
    <row r="151" s="175" customFormat="true" ht="12.8" hidden="false" customHeight="false" outlineLevel="0" collapsed="false">
      <c r="B151" s="176"/>
      <c r="D151" s="177" t="s">
        <v>132</v>
      </c>
      <c r="E151" s="178"/>
      <c r="F151" s="179" t="s">
        <v>170</v>
      </c>
      <c r="H151" s="180" t="n">
        <v>65.422</v>
      </c>
      <c r="I151" s="181"/>
      <c r="L151" s="176"/>
      <c r="M151" s="182"/>
      <c r="N151" s="183"/>
      <c r="O151" s="183"/>
      <c r="P151" s="183"/>
      <c r="Q151" s="183"/>
      <c r="R151" s="183"/>
      <c r="S151" s="183"/>
      <c r="T151" s="184"/>
      <c r="AT151" s="178" t="s">
        <v>132</v>
      </c>
      <c r="AU151" s="178" t="s">
        <v>81</v>
      </c>
      <c r="AV151" s="175" t="s">
        <v>81</v>
      </c>
      <c r="AW151" s="175" t="s">
        <v>31</v>
      </c>
      <c r="AX151" s="175" t="s">
        <v>79</v>
      </c>
      <c r="AY151" s="178" t="s">
        <v>119</v>
      </c>
    </row>
    <row r="152" s="27" customFormat="true" ht="19.4" hidden="false" customHeight="false" outlineLevel="0" collapsed="false">
      <c r="A152" s="22"/>
      <c r="B152" s="160"/>
      <c r="C152" s="161" t="s">
        <v>171</v>
      </c>
      <c r="D152" s="161" t="s">
        <v>122</v>
      </c>
      <c r="E152" s="162" t="s">
        <v>172</v>
      </c>
      <c r="F152" s="163" t="s">
        <v>173</v>
      </c>
      <c r="G152" s="164" t="s">
        <v>125</v>
      </c>
      <c r="H152" s="165" t="n">
        <v>2.4</v>
      </c>
      <c r="I152" s="166"/>
      <c r="J152" s="167" t="n">
        <f aca="false">ROUND(I152*H152,2)</f>
        <v>0</v>
      </c>
      <c r="K152" s="168" t="s">
        <v>126</v>
      </c>
      <c r="L152" s="23"/>
      <c r="M152" s="169"/>
      <c r="N152" s="170" t="s">
        <v>39</v>
      </c>
      <c r="O152" s="60"/>
      <c r="P152" s="171" t="n">
        <f aca="false">O152*H152</f>
        <v>0</v>
      </c>
      <c r="Q152" s="171" t="n">
        <v>0</v>
      </c>
      <c r="R152" s="171" t="n">
        <f aca="false">Q152*H152</f>
        <v>0</v>
      </c>
      <c r="S152" s="171" t="n">
        <v>0.048</v>
      </c>
      <c r="T152" s="172" t="n">
        <f aca="false">S152*H152</f>
        <v>0.1152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3" t="s">
        <v>127</v>
      </c>
      <c r="AT152" s="173" t="s">
        <v>122</v>
      </c>
      <c r="AU152" s="173" t="s">
        <v>81</v>
      </c>
      <c r="AY152" s="3" t="s">
        <v>119</v>
      </c>
      <c r="BE152" s="174" t="n">
        <f aca="false">IF(N152="základní",J152,0)</f>
        <v>0</v>
      </c>
      <c r="BF152" s="174" t="n">
        <f aca="false">IF(N152="snížená",J152,0)</f>
        <v>0</v>
      </c>
      <c r="BG152" s="174" t="n">
        <f aca="false">IF(N152="zákl. přenesená",J152,0)</f>
        <v>0</v>
      </c>
      <c r="BH152" s="174" t="n">
        <f aca="false">IF(N152="sníž. přenesená",J152,0)</f>
        <v>0</v>
      </c>
      <c r="BI152" s="174" t="n">
        <f aca="false">IF(N152="nulová",J152,0)</f>
        <v>0</v>
      </c>
      <c r="BJ152" s="3" t="s">
        <v>79</v>
      </c>
      <c r="BK152" s="174" t="n">
        <f aca="false">ROUND(I152*H152,2)</f>
        <v>0</v>
      </c>
      <c r="BL152" s="3" t="s">
        <v>127</v>
      </c>
      <c r="BM152" s="173" t="s">
        <v>174</v>
      </c>
    </row>
    <row r="153" s="175" customFormat="true" ht="12.8" hidden="false" customHeight="false" outlineLevel="0" collapsed="false">
      <c r="B153" s="176"/>
      <c r="D153" s="177" t="s">
        <v>132</v>
      </c>
      <c r="E153" s="178"/>
      <c r="F153" s="179" t="s">
        <v>175</v>
      </c>
      <c r="H153" s="180" t="n">
        <v>2.4</v>
      </c>
      <c r="I153" s="181"/>
      <c r="L153" s="176"/>
      <c r="M153" s="182"/>
      <c r="N153" s="183"/>
      <c r="O153" s="183"/>
      <c r="P153" s="183"/>
      <c r="Q153" s="183"/>
      <c r="R153" s="183"/>
      <c r="S153" s="183"/>
      <c r="T153" s="184"/>
      <c r="AT153" s="178" t="s">
        <v>132</v>
      </c>
      <c r="AU153" s="178" t="s">
        <v>81</v>
      </c>
      <c r="AV153" s="175" t="s">
        <v>81</v>
      </c>
      <c r="AW153" s="175" t="s">
        <v>31</v>
      </c>
      <c r="AX153" s="175" t="s">
        <v>79</v>
      </c>
      <c r="AY153" s="178" t="s">
        <v>119</v>
      </c>
    </row>
    <row r="154" s="27" customFormat="true" ht="21.75" hidden="false" customHeight="true" outlineLevel="0" collapsed="false">
      <c r="A154" s="22"/>
      <c r="B154" s="160"/>
      <c r="C154" s="161" t="s">
        <v>176</v>
      </c>
      <c r="D154" s="161" t="s">
        <v>122</v>
      </c>
      <c r="E154" s="162" t="s">
        <v>177</v>
      </c>
      <c r="F154" s="163" t="s">
        <v>178</v>
      </c>
      <c r="G154" s="164" t="s">
        <v>125</v>
      </c>
      <c r="H154" s="165" t="n">
        <v>1.8</v>
      </c>
      <c r="I154" s="166"/>
      <c r="J154" s="167" t="n">
        <f aca="false">ROUND(I154*H154,2)</f>
        <v>0</v>
      </c>
      <c r="K154" s="168" t="s">
        <v>126</v>
      </c>
      <c r="L154" s="23"/>
      <c r="M154" s="169"/>
      <c r="N154" s="170" t="s">
        <v>39</v>
      </c>
      <c r="O154" s="60"/>
      <c r="P154" s="171" t="n">
        <f aca="false">O154*H154</f>
        <v>0</v>
      </c>
      <c r="Q154" s="171" t="n">
        <v>0</v>
      </c>
      <c r="R154" s="171" t="n">
        <f aca="false">Q154*H154</f>
        <v>0</v>
      </c>
      <c r="S154" s="171" t="n">
        <v>0.088</v>
      </c>
      <c r="T154" s="172" t="n">
        <f aca="false">S154*H154</f>
        <v>0.1584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3" t="s">
        <v>127</v>
      </c>
      <c r="AT154" s="173" t="s">
        <v>122</v>
      </c>
      <c r="AU154" s="173" t="s">
        <v>81</v>
      </c>
      <c r="AY154" s="3" t="s">
        <v>119</v>
      </c>
      <c r="BE154" s="174" t="n">
        <f aca="false">IF(N154="základní",J154,0)</f>
        <v>0</v>
      </c>
      <c r="BF154" s="174" t="n">
        <f aca="false">IF(N154="snížená",J154,0)</f>
        <v>0</v>
      </c>
      <c r="BG154" s="174" t="n">
        <f aca="false">IF(N154="zákl. přenesená",J154,0)</f>
        <v>0</v>
      </c>
      <c r="BH154" s="174" t="n">
        <f aca="false">IF(N154="sníž. přenesená",J154,0)</f>
        <v>0</v>
      </c>
      <c r="BI154" s="174" t="n">
        <f aca="false">IF(N154="nulová",J154,0)</f>
        <v>0</v>
      </c>
      <c r="BJ154" s="3" t="s">
        <v>79</v>
      </c>
      <c r="BK154" s="174" t="n">
        <f aca="false">ROUND(I154*H154,2)</f>
        <v>0</v>
      </c>
      <c r="BL154" s="3" t="s">
        <v>127</v>
      </c>
      <c r="BM154" s="173" t="s">
        <v>179</v>
      </c>
    </row>
    <row r="155" s="175" customFormat="true" ht="12.8" hidden="false" customHeight="false" outlineLevel="0" collapsed="false">
      <c r="B155" s="176"/>
      <c r="D155" s="177" t="s">
        <v>132</v>
      </c>
      <c r="E155" s="178"/>
      <c r="F155" s="179" t="s">
        <v>180</v>
      </c>
      <c r="H155" s="180" t="n">
        <v>1.8</v>
      </c>
      <c r="I155" s="181"/>
      <c r="L155" s="176"/>
      <c r="M155" s="182"/>
      <c r="N155" s="183"/>
      <c r="O155" s="183"/>
      <c r="P155" s="183"/>
      <c r="Q155" s="183"/>
      <c r="R155" s="183"/>
      <c r="S155" s="183"/>
      <c r="T155" s="184"/>
      <c r="AT155" s="178" t="s">
        <v>132</v>
      </c>
      <c r="AU155" s="178" t="s">
        <v>81</v>
      </c>
      <c r="AV155" s="175" t="s">
        <v>81</v>
      </c>
      <c r="AW155" s="175" t="s">
        <v>31</v>
      </c>
      <c r="AX155" s="175" t="s">
        <v>79</v>
      </c>
      <c r="AY155" s="178" t="s">
        <v>119</v>
      </c>
    </row>
    <row r="156" s="27" customFormat="true" ht="19.4" hidden="false" customHeight="false" outlineLevel="0" collapsed="false">
      <c r="A156" s="22"/>
      <c r="B156" s="160"/>
      <c r="C156" s="161" t="s">
        <v>181</v>
      </c>
      <c r="D156" s="161" t="s">
        <v>122</v>
      </c>
      <c r="E156" s="162" t="s">
        <v>182</v>
      </c>
      <c r="F156" s="163" t="s">
        <v>183</v>
      </c>
      <c r="G156" s="164" t="s">
        <v>125</v>
      </c>
      <c r="H156" s="165" t="n">
        <v>90.69</v>
      </c>
      <c r="I156" s="166"/>
      <c r="J156" s="167" t="n">
        <f aca="false">ROUND(I156*H156,2)</f>
        <v>0</v>
      </c>
      <c r="K156" s="168" t="s">
        <v>126</v>
      </c>
      <c r="L156" s="23"/>
      <c r="M156" s="169"/>
      <c r="N156" s="170" t="s">
        <v>39</v>
      </c>
      <c r="O156" s="60"/>
      <c r="P156" s="171" t="n">
        <f aca="false">O156*H156</f>
        <v>0</v>
      </c>
      <c r="Q156" s="171" t="n">
        <v>0</v>
      </c>
      <c r="R156" s="171" t="n">
        <f aca="false">Q156*H156</f>
        <v>0</v>
      </c>
      <c r="S156" s="171" t="n">
        <v>0.01</v>
      </c>
      <c r="T156" s="172" t="n">
        <f aca="false">S156*H156</f>
        <v>0.9069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3" t="s">
        <v>127</v>
      </c>
      <c r="AT156" s="173" t="s">
        <v>122</v>
      </c>
      <c r="AU156" s="173" t="s">
        <v>81</v>
      </c>
      <c r="AY156" s="3" t="s">
        <v>119</v>
      </c>
      <c r="BE156" s="174" t="n">
        <f aca="false">IF(N156="základní",J156,0)</f>
        <v>0</v>
      </c>
      <c r="BF156" s="174" t="n">
        <f aca="false">IF(N156="snížená",J156,0)</f>
        <v>0</v>
      </c>
      <c r="BG156" s="174" t="n">
        <f aca="false">IF(N156="zákl. přenesená",J156,0)</f>
        <v>0</v>
      </c>
      <c r="BH156" s="174" t="n">
        <f aca="false">IF(N156="sníž. přenesená",J156,0)</f>
        <v>0</v>
      </c>
      <c r="BI156" s="174" t="n">
        <f aca="false">IF(N156="nulová",J156,0)</f>
        <v>0</v>
      </c>
      <c r="BJ156" s="3" t="s">
        <v>79</v>
      </c>
      <c r="BK156" s="174" t="n">
        <f aca="false">ROUND(I156*H156,2)</f>
        <v>0</v>
      </c>
      <c r="BL156" s="3" t="s">
        <v>127</v>
      </c>
      <c r="BM156" s="173" t="s">
        <v>184</v>
      </c>
    </row>
    <row r="157" s="175" customFormat="true" ht="12.8" hidden="false" customHeight="false" outlineLevel="0" collapsed="false">
      <c r="B157" s="176"/>
      <c r="D157" s="177" t="s">
        <v>132</v>
      </c>
      <c r="E157" s="178"/>
      <c r="F157" s="179" t="s">
        <v>185</v>
      </c>
      <c r="H157" s="180" t="n">
        <v>94.05</v>
      </c>
      <c r="I157" s="181"/>
      <c r="L157" s="176"/>
      <c r="M157" s="182"/>
      <c r="N157" s="183"/>
      <c r="O157" s="183"/>
      <c r="P157" s="183"/>
      <c r="Q157" s="183"/>
      <c r="R157" s="183"/>
      <c r="S157" s="183"/>
      <c r="T157" s="184"/>
      <c r="AT157" s="178" t="s">
        <v>132</v>
      </c>
      <c r="AU157" s="178" t="s">
        <v>81</v>
      </c>
      <c r="AV157" s="175" t="s">
        <v>81</v>
      </c>
      <c r="AW157" s="175" t="s">
        <v>31</v>
      </c>
      <c r="AX157" s="175" t="s">
        <v>74</v>
      </c>
      <c r="AY157" s="178" t="s">
        <v>119</v>
      </c>
    </row>
    <row r="158" s="175" customFormat="true" ht="12.8" hidden="false" customHeight="false" outlineLevel="0" collapsed="false">
      <c r="B158" s="176"/>
      <c r="D158" s="177" t="s">
        <v>132</v>
      </c>
      <c r="E158" s="178"/>
      <c r="F158" s="179" t="s">
        <v>186</v>
      </c>
      <c r="H158" s="180" t="n">
        <v>-3.36</v>
      </c>
      <c r="I158" s="181"/>
      <c r="L158" s="176"/>
      <c r="M158" s="182"/>
      <c r="N158" s="183"/>
      <c r="O158" s="183"/>
      <c r="P158" s="183"/>
      <c r="Q158" s="183"/>
      <c r="R158" s="183"/>
      <c r="S158" s="183"/>
      <c r="T158" s="184"/>
      <c r="AT158" s="178" t="s">
        <v>132</v>
      </c>
      <c r="AU158" s="178" t="s">
        <v>81</v>
      </c>
      <c r="AV158" s="175" t="s">
        <v>81</v>
      </c>
      <c r="AW158" s="175" t="s">
        <v>31</v>
      </c>
      <c r="AX158" s="175" t="s">
        <v>74</v>
      </c>
      <c r="AY158" s="178" t="s">
        <v>119</v>
      </c>
    </row>
    <row r="159" s="175" customFormat="true" ht="12.8" hidden="false" customHeight="false" outlineLevel="0" collapsed="false">
      <c r="B159" s="176"/>
      <c r="D159" s="177" t="s">
        <v>132</v>
      </c>
      <c r="E159" s="178"/>
      <c r="F159" s="179" t="s">
        <v>187</v>
      </c>
      <c r="H159" s="180" t="n">
        <v>-4.4</v>
      </c>
      <c r="I159" s="181"/>
      <c r="L159" s="176"/>
      <c r="M159" s="182"/>
      <c r="N159" s="183"/>
      <c r="O159" s="183"/>
      <c r="P159" s="183"/>
      <c r="Q159" s="183"/>
      <c r="R159" s="183"/>
      <c r="S159" s="183"/>
      <c r="T159" s="184"/>
      <c r="AT159" s="178" t="s">
        <v>132</v>
      </c>
      <c r="AU159" s="178" t="s">
        <v>81</v>
      </c>
      <c r="AV159" s="175" t="s">
        <v>81</v>
      </c>
      <c r="AW159" s="175" t="s">
        <v>31</v>
      </c>
      <c r="AX159" s="175" t="s">
        <v>74</v>
      </c>
      <c r="AY159" s="178" t="s">
        <v>119</v>
      </c>
    </row>
    <row r="160" s="175" customFormat="true" ht="12.8" hidden="false" customHeight="false" outlineLevel="0" collapsed="false">
      <c r="B160" s="176"/>
      <c r="D160" s="177" t="s">
        <v>132</v>
      </c>
      <c r="E160" s="178"/>
      <c r="F160" s="179" t="s">
        <v>188</v>
      </c>
      <c r="H160" s="180" t="n">
        <v>4.4</v>
      </c>
      <c r="I160" s="181"/>
      <c r="L160" s="176"/>
      <c r="M160" s="182"/>
      <c r="N160" s="183"/>
      <c r="O160" s="183"/>
      <c r="P160" s="183"/>
      <c r="Q160" s="183"/>
      <c r="R160" s="183"/>
      <c r="S160" s="183"/>
      <c r="T160" s="184"/>
      <c r="AT160" s="178" t="s">
        <v>132</v>
      </c>
      <c r="AU160" s="178" t="s">
        <v>81</v>
      </c>
      <c r="AV160" s="175" t="s">
        <v>81</v>
      </c>
      <c r="AW160" s="175" t="s">
        <v>31</v>
      </c>
      <c r="AX160" s="175" t="s">
        <v>74</v>
      </c>
      <c r="AY160" s="178" t="s">
        <v>119</v>
      </c>
    </row>
    <row r="161" s="185" customFormat="true" ht="12.8" hidden="false" customHeight="false" outlineLevel="0" collapsed="false">
      <c r="B161" s="186"/>
      <c r="D161" s="177" t="s">
        <v>132</v>
      </c>
      <c r="E161" s="187"/>
      <c r="F161" s="188" t="s">
        <v>135</v>
      </c>
      <c r="H161" s="189" t="n">
        <v>90.69</v>
      </c>
      <c r="I161" s="190"/>
      <c r="L161" s="186"/>
      <c r="M161" s="191"/>
      <c r="N161" s="192"/>
      <c r="O161" s="192"/>
      <c r="P161" s="192"/>
      <c r="Q161" s="192"/>
      <c r="R161" s="192"/>
      <c r="S161" s="192"/>
      <c r="T161" s="193"/>
      <c r="AT161" s="187" t="s">
        <v>132</v>
      </c>
      <c r="AU161" s="187" t="s">
        <v>81</v>
      </c>
      <c r="AV161" s="185" t="s">
        <v>127</v>
      </c>
      <c r="AW161" s="185" t="s">
        <v>31</v>
      </c>
      <c r="AX161" s="185" t="s">
        <v>79</v>
      </c>
      <c r="AY161" s="187" t="s">
        <v>119</v>
      </c>
    </row>
    <row r="162" s="27" customFormat="true" ht="33" hidden="false" customHeight="true" outlineLevel="0" collapsed="false">
      <c r="A162" s="22"/>
      <c r="B162" s="160"/>
      <c r="C162" s="161" t="s">
        <v>189</v>
      </c>
      <c r="D162" s="161" t="s">
        <v>122</v>
      </c>
      <c r="E162" s="162" t="s">
        <v>190</v>
      </c>
      <c r="F162" s="163" t="s">
        <v>191</v>
      </c>
      <c r="G162" s="164" t="s">
        <v>125</v>
      </c>
      <c r="H162" s="165" t="n">
        <v>21.5</v>
      </c>
      <c r="I162" s="166"/>
      <c r="J162" s="167" t="n">
        <f aca="false">ROUND(I162*H162,2)</f>
        <v>0</v>
      </c>
      <c r="K162" s="168" t="s">
        <v>126</v>
      </c>
      <c r="L162" s="23"/>
      <c r="M162" s="169"/>
      <c r="N162" s="170" t="s">
        <v>39</v>
      </c>
      <c r="O162" s="60"/>
      <c r="P162" s="171" t="n">
        <f aca="false">O162*H162</f>
        <v>0</v>
      </c>
      <c r="Q162" s="171" t="n">
        <v>0</v>
      </c>
      <c r="R162" s="171" t="n">
        <f aca="false">Q162*H162</f>
        <v>0</v>
      </c>
      <c r="S162" s="171" t="n">
        <v>0.004</v>
      </c>
      <c r="T162" s="172" t="n">
        <f aca="false">S162*H162</f>
        <v>0.086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3" t="s">
        <v>127</v>
      </c>
      <c r="AT162" s="173" t="s">
        <v>122</v>
      </c>
      <c r="AU162" s="173" t="s">
        <v>81</v>
      </c>
      <c r="AY162" s="3" t="s">
        <v>119</v>
      </c>
      <c r="BE162" s="174" t="n">
        <f aca="false">IF(N162="základní",J162,0)</f>
        <v>0</v>
      </c>
      <c r="BF162" s="174" t="n">
        <f aca="false">IF(N162="snížená",J162,0)</f>
        <v>0</v>
      </c>
      <c r="BG162" s="174" t="n">
        <f aca="false">IF(N162="zákl. přenesená",J162,0)</f>
        <v>0</v>
      </c>
      <c r="BH162" s="174" t="n">
        <f aca="false">IF(N162="sníž. přenesená",J162,0)</f>
        <v>0</v>
      </c>
      <c r="BI162" s="174" t="n">
        <f aca="false">IF(N162="nulová",J162,0)</f>
        <v>0</v>
      </c>
      <c r="BJ162" s="3" t="s">
        <v>79</v>
      </c>
      <c r="BK162" s="174" t="n">
        <f aca="false">ROUND(I162*H162,2)</f>
        <v>0</v>
      </c>
      <c r="BL162" s="3" t="s">
        <v>127</v>
      </c>
      <c r="BM162" s="173" t="s">
        <v>192</v>
      </c>
    </row>
    <row r="163" s="27" customFormat="true" ht="19.4" hidden="false" customHeight="false" outlineLevel="0" collapsed="false">
      <c r="A163" s="22"/>
      <c r="B163" s="160"/>
      <c r="C163" s="161" t="s">
        <v>193</v>
      </c>
      <c r="D163" s="161" t="s">
        <v>122</v>
      </c>
      <c r="E163" s="162" t="s">
        <v>194</v>
      </c>
      <c r="F163" s="163" t="s">
        <v>195</v>
      </c>
      <c r="G163" s="164" t="s">
        <v>125</v>
      </c>
      <c r="H163" s="165" t="n">
        <v>3.6</v>
      </c>
      <c r="I163" s="166"/>
      <c r="J163" s="167" t="n">
        <f aca="false">ROUND(I163*H163,2)</f>
        <v>0</v>
      </c>
      <c r="K163" s="168" t="s">
        <v>126</v>
      </c>
      <c r="L163" s="23"/>
      <c r="M163" s="169"/>
      <c r="N163" s="170" t="s">
        <v>39</v>
      </c>
      <c r="O163" s="60"/>
      <c r="P163" s="171" t="n">
        <f aca="false">O163*H163</f>
        <v>0</v>
      </c>
      <c r="Q163" s="171" t="n">
        <v>0</v>
      </c>
      <c r="R163" s="171" t="n">
        <f aca="false">Q163*H163</f>
        <v>0</v>
      </c>
      <c r="S163" s="171" t="n">
        <v>0.02</v>
      </c>
      <c r="T163" s="172" t="n">
        <f aca="false">S163*H163</f>
        <v>0.072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3" t="s">
        <v>127</v>
      </c>
      <c r="AT163" s="173" t="s">
        <v>122</v>
      </c>
      <c r="AU163" s="173" t="s">
        <v>81</v>
      </c>
      <c r="AY163" s="3" t="s">
        <v>119</v>
      </c>
      <c r="BE163" s="174" t="n">
        <f aca="false">IF(N163="základní",J163,0)</f>
        <v>0</v>
      </c>
      <c r="BF163" s="174" t="n">
        <f aca="false">IF(N163="snížená",J163,0)</f>
        <v>0</v>
      </c>
      <c r="BG163" s="174" t="n">
        <f aca="false">IF(N163="zákl. přenesená",J163,0)</f>
        <v>0</v>
      </c>
      <c r="BH163" s="174" t="n">
        <f aca="false">IF(N163="sníž. přenesená",J163,0)</f>
        <v>0</v>
      </c>
      <c r="BI163" s="174" t="n">
        <f aca="false">IF(N163="nulová",J163,0)</f>
        <v>0</v>
      </c>
      <c r="BJ163" s="3" t="s">
        <v>79</v>
      </c>
      <c r="BK163" s="174" t="n">
        <f aca="false">ROUND(I163*H163,2)</f>
        <v>0</v>
      </c>
      <c r="BL163" s="3" t="s">
        <v>127</v>
      </c>
      <c r="BM163" s="173" t="s">
        <v>196</v>
      </c>
    </row>
    <row r="164" s="175" customFormat="true" ht="12.8" hidden="false" customHeight="false" outlineLevel="0" collapsed="false">
      <c r="B164" s="176"/>
      <c r="D164" s="177" t="s">
        <v>132</v>
      </c>
      <c r="E164" s="178"/>
      <c r="F164" s="179" t="s">
        <v>197</v>
      </c>
      <c r="H164" s="180" t="n">
        <v>3.6</v>
      </c>
      <c r="I164" s="181"/>
      <c r="L164" s="176"/>
      <c r="M164" s="182"/>
      <c r="N164" s="183"/>
      <c r="O164" s="183"/>
      <c r="P164" s="183"/>
      <c r="Q164" s="183"/>
      <c r="R164" s="183"/>
      <c r="S164" s="183"/>
      <c r="T164" s="184"/>
      <c r="AT164" s="178" t="s">
        <v>132</v>
      </c>
      <c r="AU164" s="178" t="s">
        <v>81</v>
      </c>
      <c r="AV164" s="175" t="s">
        <v>81</v>
      </c>
      <c r="AW164" s="175" t="s">
        <v>31</v>
      </c>
      <c r="AX164" s="175" t="s">
        <v>79</v>
      </c>
      <c r="AY164" s="178" t="s">
        <v>119</v>
      </c>
    </row>
    <row r="165" s="146" customFormat="true" ht="22.8" hidden="false" customHeight="true" outlineLevel="0" collapsed="false">
      <c r="B165" s="147"/>
      <c r="D165" s="148" t="s">
        <v>73</v>
      </c>
      <c r="E165" s="158" t="s">
        <v>198</v>
      </c>
      <c r="F165" s="148" t="s">
        <v>199</v>
      </c>
      <c r="I165" s="150"/>
      <c r="J165" s="159" t="n">
        <f aca="false">BK165</f>
        <v>0</v>
      </c>
      <c r="L165" s="147"/>
      <c r="M165" s="152"/>
      <c r="N165" s="153"/>
      <c r="O165" s="153"/>
      <c r="P165" s="154" t="n">
        <f aca="false">SUM(P166:P170)</f>
        <v>0</v>
      </c>
      <c r="Q165" s="153"/>
      <c r="R165" s="154" t="n">
        <f aca="false">SUM(R166:R170)</f>
        <v>0</v>
      </c>
      <c r="S165" s="153"/>
      <c r="T165" s="155" t="n">
        <f aca="false">SUM(T166:T170)</f>
        <v>0</v>
      </c>
      <c r="AR165" s="148" t="s">
        <v>79</v>
      </c>
      <c r="AT165" s="156" t="s">
        <v>73</v>
      </c>
      <c r="AU165" s="156" t="s">
        <v>79</v>
      </c>
      <c r="AY165" s="148" t="s">
        <v>119</v>
      </c>
      <c r="BK165" s="157" t="n">
        <f aca="false">SUM(BK166:BK170)</f>
        <v>0</v>
      </c>
    </row>
    <row r="166" s="27" customFormat="true" ht="19.4" hidden="false" customHeight="false" outlineLevel="0" collapsed="false">
      <c r="A166" s="22"/>
      <c r="B166" s="160"/>
      <c r="C166" s="161" t="s">
        <v>7</v>
      </c>
      <c r="D166" s="161" t="s">
        <v>122</v>
      </c>
      <c r="E166" s="162" t="s">
        <v>200</v>
      </c>
      <c r="F166" s="163" t="s">
        <v>201</v>
      </c>
      <c r="G166" s="164" t="s">
        <v>202</v>
      </c>
      <c r="H166" s="165" t="n">
        <v>2.285</v>
      </c>
      <c r="I166" s="166"/>
      <c r="J166" s="167" t="n">
        <f aca="false">ROUND(I166*H166,2)</f>
        <v>0</v>
      </c>
      <c r="K166" s="168" t="s">
        <v>126</v>
      </c>
      <c r="L166" s="23"/>
      <c r="M166" s="169"/>
      <c r="N166" s="170" t="s">
        <v>39</v>
      </c>
      <c r="O166" s="60"/>
      <c r="P166" s="171" t="n">
        <f aca="false">O166*H166</f>
        <v>0</v>
      </c>
      <c r="Q166" s="171" t="n">
        <v>0</v>
      </c>
      <c r="R166" s="171" t="n">
        <f aca="false">Q166*H166</f>
        <v>0</v>
      </c>
      <c r="S166" s="171" t="n">
        <v>0</v>
      </c>
      <c r="T166" s="172" t="n">
        <f aca="false">S166*H166</f>
        <v>0</v>
      </c>
      <c r="U166" s="22"/>
      <c r="V166" s="22"/>
      <c r="W166" s="22"/>
      <c r="X166" s="22"/>
      <c r="Y166" s="22"/>
      <c r="Z166" s="22"/>
      <c r="AA166" s="22"/>
      <c r="AB166" s="22"/>
      <c r="AC166" s="22"/>
      <c r="AD166" s="22"/>
      <c r="AE166" s="22"/>
      <c r="AR166" s="173" t="s">
        <v>127</v>
      </c>
      <c r="AT166" s="173" t="s">
        <v>122</v>
      </c>
      <c r="AU166" s="173" t="s">
        <v>81</v>
      </c>
      <c r="AY166" s="3" t="s">
        <v>119</v>
      </c>
      <c r="BE166" s="174" t="n">
        <f aca="false">IF(N166="základní",J166,0)</f>
        <v>0</v>
      </c>
      <c r="BF166" s="174" t="n">
        <f aca="false">IF(N166="snížená",J166,0)</f>
        <v>0</v>
      </c>
      <c r="BG166" s="174" t="n">
        <f aca="false">IF(N166="zákl. přenesená",J166,0)</f>
        <v>0</v>
      </c>
      <c r="BH166" s="174" t="n">
        <f aca="false">IF(N166="sníž. přenesená",J166,0)</f>
        <v>0</v>
      </c>
      <c r="BI166" s="174" t="n">
        <f aca="false">IF(N166="nulová",J166,0)</f>
        <v>0</v>
      </c>
      <c r="BJ166" s="3" t="s">
        <v>79</v>
      </c>
      <c r="BK166" s="174" t="n">
        <f aca="false">ROUND(I166*H166,2)</f>
        <v>0</v>
      </c>
      <c r="BL166" s="3" t="s">
        <v>127</v>
      </c>
      <c r="BM166" s="173" t="s">
        <v>203</v>
      </c>
    </row>
    <row r="167" s="27" customFormat="true" ht="19.4" hidden="false" customHeight="false" outlineLevel="0" collapsed="false">
      <c r="A167" s="22"/>
      <c r="B167" s="160"/>
      <c r="C167" s="161" t="s">
        <v>204</v>
      </c>
      <c r="D167" s="161" t="s">
        <v>122</v>
      </c>
      <c r="E167" s="162" t="s">
        <v>205</v>
      </c>
      <c r="F167" s="163" t="s">
        <v>206</v>
      </c>
      <c r="G167" s="164" t="s">
        <v>202</v>
      </c>
      <c r="H167" s="165" t="n">
        <v>2.285</v>
      </c>
      <c r="I167" s="166"/>
      <c r="J167" s="167" t="n">
        <f aca="false">ROUND(I167*H167,2)</f>
        <v>0</v>
      </c>
      <c r="K167" s="168" t="s">
        <v>126</v>
      </c>
      <c r="L167" s="23"/>
      <c r="M167" s="169"/>
      <c r="N167" s="170" t="s">
        <v>39</v>
      </c>
      <c r="O167" s="60"/>
      <c r="P167" s="171" t="n">
        <f aca="false">O167*H167</f>
        <v>0</v>
      </c>
      <c r="Q167" s="171" t="n">
        <v>0</v>
      </c>
      <c r="R167" s="171" t="n">
        <f aca="false">Q167*H167</f>
        <v>0</v>
      </c>
      <c r="S167" s="171" t="n">
        <v>0</v>
      </c>
      <c r="T167" s="172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3" t="s">
        <v>127</v>
      </c>
      <c r="AT167" s="173" t="s">
        <v>122</v>
      </c>
      <c r="AU167" s="173" t="s">
        <v>81</v>
      </c>
      <c r="AY167" s="3" t="s">
        <v>119</v>
      </c>
      <c r="BE167" s="174" t="n">
        <f aca="false">IF(N167="základní",J167,0)</f>
        <v>0</v>
      </c>
      <c r="BF167" s="174" t="n">
        <f aca="false">IF(N167="snížená",J167,0)</f>
        <v>0</v>
      </c>
      <c r="BG167" s="174" t="n">
        <f aca="false">IF(N167="zákl. přenesená",J167,0)</f>
        <v>0</v>
      </c>
      <c r="BH167" s="174" t="n">
        <f aca="false">IF(N167="sníž. přenesená",J167,0)</f>
        <v>0</v>
      </c>
      <c r="BI167" s="174" t="n">
        <f aca="false">IF(N167="nulová",J167,0)</f>
        <v>0</v>
      </c>
      <c r="BJ167" s="3" t="s">
        <v>79</v>
      </c>
      <c r="BK167" s="174" t="n">
        <f aca="false">ROUND(I167*H167,2)</f>
        <v>0</v>
      </c>
      <c r="BL167" s="3" t="s">
        <v>127</v>
      </c>
      <c r="BM167" s="173" t="s">
        <v>207</v>
      </c>
    </row>
    <row r="168" s="27" customFormat="true" ht="19.4" hidden="false" customHeight="false" outlineLevel="0" collapsed="false">
      <c r="A168" s="22"/>
      <c r="B168" s="160"/>
      <c r="C168" s="161" t="s">
        <v>208</v>
      </c>
      <c r="D168" s="161" t="s">
        <v>122</v>
      </c>
      <c r="E168" s="162" t="s">
        <v>209</v>
      </c>
      <c r="F168" s="163" t="s">
        <v>210</v>
      </c>
      <c r="G168" s="164" t="s">
        <v>202</v>
      </c>
      <c r="H168" s="165" t="n">
        <v>54.84</v>
      </c>
      <c r="I168" s="166"/>
      <c r="J168" s="167" t="n">
        <f aca="false">ROUND(I168*H168,2)</f>
        <v>0</v>
      </c>
      <c r="K168" s="168" t="s">
        <v>126</v>
      </c>
      <c r="L168" s="23"/>
      <c r="M168" s="169"/>
      <c r="N168" s="170" t="s">
        <v>39</v>
      </c>
      <c r="O168" s="60"/>
      <c r="P168" s="171" t="n">
        <f aca="false">O168*H168</f>
        <v>0</v>
      </c>
      <c r="Q168" s="171" t="n">
        <v>0</v>
      </c>
      <c r="R168" s="171" t="n">
        <f aca="false">Q168*H168</f>
        <v>0</v>
      </c>
      <c r="S168" s="171" t="n">
        <v>0</v>
      </c>
      <c r="T168" s="172" t="n">
        <f aca="false">S168*H168</f>
        <v>0</v>
      </c>
      <c r="U168" s="22"/>
      <c r="V168" s="22"/>
      <c r="W168" s="22"/>
      <c r="X168" s="22"/>
      <c r="Y168" s="22"/>
      <c r="Z168" s="22"/>
      <c r="AA168" s="22"/>
      <c r="AB168" s="22"/>
      <c r="AC168" s="22"/>
      <c r="AD168" s="22"/>
      <c r="AE168" s="22"/>
      <c r="AR168" s="173" t="s">
        <v>127</v>
      </c>
      <c r="AT168" s="173" t="s">
        <v>122</v>
      </c>
      <c r="AU168" s="173" t="s">
        <v>81</v>
      </c>
      <c r="AY168" s="3" t="s">
        <v>119</v>
      </c>
      <c r="BE168" s="174" t="n">
        <f aca="false">IF(N168="základní",J168,0)</f>
        <v>0</v>
      </c>
      <c r="BF168" s="174" t="n">
        <f aca="false">IF(N168="snížená",J168,0)</f>
        <v>0</v>
      </c>
      <c r="BG168" s="174" t="n">
        <f aca="false">IF(N168="zákl. přenesená",J168,0)</f>
        <v>0</v>
      </c>
      <c r="BH168" s="174" t="n">
        <f aca="false">IF(N168="sníž. přenesená",J168,0)</f>
        <v>0</v>
      </c>
      <c r="BI168" s="174" t="n">
        <f aca="false">IF(N168="nulová",J168,0)</f>
        <v>0</v>
      </c>
      <c r="BJ168" s="3" t="s">
        <v>79</v>
      </c>
      <c r="BK168" s="174" t="n">
        <f aca="false">ROUND(I168*H168,2)</f>
        <v>0</v>
      </c>
      <c r="BL168" s="3" t="s">
        <v>127</v>
      </c>
      <c r="BM168" s="173" t="s">
        <v>211</v>
      </c>
    </row>
    <row r="169" s="175" customFormat="true" ht="12.8" hidden="false" customHeight="false" outlineLevel="0" collapsed="false">
      <c r="B169" s="176"/>
      <c r="D169" s="177" t="s">
        <v>132</v>
      </c>
      <c r="F169" s="179" t="s">
        <v>212</v>
      </c>
      <c r="H169" s="180" t="n">
        <v>54.84</v>
      </c>
      <c r="I169" s="181"/>
      <c r="L169" s="176"/>
      <c r="M169" s="182"/>
      <c r="N169" s="183"/>
      <c r="O169" s="183"/>
      <c r="P169" s="183"/>
      <c r="Q169" s="183"/>
      <c r="R169" s="183"/>
      <c r="S169" s="183"/>
      <c r="T169" s="184"/>
      <c r="AT169" s="178" t="s">
        <v>132</v>
      </c>
      <c r="AU169" s="178" t="s">
        <v>81</v>
      </c>
      <c r="AV169" s="175" t="s">
        <v>81</v>
      </c>
      <c r="AW169" s="175" t="s">
        <v>2</v>
      </c>
      <c r="AX169" s="175" t="s">
        <v>79</v>
      </c>
      <c r="AY169" s="178" t="s">
        <v>119</v>
      </c>
    </row>
    <row r="170" s="27" customFormat="true" ht="19.4" hidden="false" customHeight="false" outlineLevel="0" collapsed="false">
      <c r="A170" s="22"/>
      <c r="B170" s="160"/>
      <c r="C170" s="161" t="s">
        <v>213</v>
      </c>
      <c r="D170" s="161" t="s">
        <v>122</v>
      </c>
      <c r="E170" s="162" t="s">
        <v>214</v>
      </c>
      <c r="F170" s="163" t="s">
        <v>215</v>
      </c>
      <c r="G170" s="164" t="s">
        <v>202</v>
      </c>
      <c r="H170" s="165" t="n">
        <v>2.285</v>
      </c>
      <c r="I170" s="166"/>
      <c r="J170" s="167" t="n">
        <f aca="false">ROUND(I170*H170,2)</f>
        <v>0</v>
      </c>
      <c r="K170" s="168" t="s">
        <v>126</v>
      </c>
      <c r="L170" s="23"/>
      <c r="M170" s="169"/>
      <c r="N170" s="170" t="s">
        <v>39</v>
      </c>
      <c r="O170" s="60"/>
      <c r="P170" s="171" t="n">
        <f aca="false">O170*H170</f>
        <v>0</v>
      </c>
      <c r="Q170" s="171" t="n">
        <v>0</v>
      </c>
      <c r="R170" s="171" t="n">
        <f aca="false">Q170*H170</f>
        <v>0</v>
      </c>
      <c r="S170" s="171" t="n">
        <v>0</v>
      </c>
      <c r="T170" s="172" t="n">
        <f aca="false">S170*H170</f>
        <v>0</v>
      </c>
      <c r="U170" s="22"/>
      <c r="V170" s="22"/>
      <c r="W170" s="22"/>
      <c r="X170" s="22"/>
      <c r="Y170" s="22"/>
      <c r="Z170" s="22"/>
      <c r="AA170" s="22"/>
      <c r="AB170" s="22"/>
      <c r="AC170" s="22"/>
      <c r="AD170" s="22"/>
      <c r="AE170" s="22"/>
      <c r="AR170" s="173" t="s">
        <v>127</v>
      </c>
      <c r="AT170" s="173" t="s">
        <v>122</v>
      </c>
      <c r="AU170" s="173" t="s">
        <v>81</v>
      </c>
      <c r="AY170" s="3" t="s">
        <v>119</v>
      </c>
      <c r="BE170" s="174" t="n">
        <f aca="false">IF(N170="základní",J170,0)</f>
        <v>0</v>
      </c>
      <c r="BF170" s="174" t="n">
        <f aca="false">IF(N170="snížená",J170,0)</f>
        <v>0</v>
      </c>
      <c r="BG170" s="174" t="n">
        <f aca="false">IF(N170="zákl. přenesená",J170,0)</f>
        <v>0</v>
      </c>
      <c r="BH170" s="174" t="n">
        <f aca="false">IF(N170="sníž. přenesená",J170,0)</f>
        <v>0</v>
      </c>
      <c r="BI170" s="174" t="n">
        <f aca="false">IF(N170="nulová",J170,0)</f>
        <v>0</v>
      </c>
      <c r="BJ170" s="3" t="s">
        <v>79</v>
      </c>
      <c r="BK170" s="174" t="n">
        <f aca="false">ROUND(I170*H170,2)</f>
        <v>0</v>
      </c>
      <c r="BL170" s="3" t="s">
        <v>127</v>
      </c>
      <c r="BM170" s="173" t="s">
        <v>216</v>
      </c>
    </row>
    <row r="171" s="146" customFormat="true" ht="22.8" hidden="false" customHeight="true" outlineLevel="0" collapsed="false">
      <c r="B171" s="147"/>
      <c r="D171" s="148" t="s">
        <v>73</v>
      </c>
      <c r="E171" s="158" t="s">
        <v>217</v>
      </c>
      <c r="F171" s="148" t="s">
        <v>218</v>
      </c>
      <c r="I171" s="150"/>
      <c r="J171" s="159" t="n">
        <f aca="false">BK171</f>
        <v>0</v>
      </c>
      <c r="L171" s="147"/>
      <c r="M171" s="152"/>
      <c r="N171" s="153"/>
      <c r="O171" s="153"/>
      <c r="P171" s="154" t="n">
        <f aca="false">P172</f>
        <v>0</v>
      </c>
      <c r="Q171" s="153"/>
      <c r="R171" s="154" t="n">
        <f aca="false">R172</f>
        <v>0</v>
      </c>
      <c r="S171" s="153"/>
      <c r="T171" s="155" t="n">
        <f aca="false">T172</f>
        <v>0</v>
      </c>
      <c r="AR171" s="148" t="s">
        <v>79</v>
      </c>
      <c r="AT171" s="156" t="s">
        <v>73</v>
      </c>
      <c r="AU171" s="156" t="s">
        <v>79</v>
      </c>
      <c r="AY171" s="148" t="s">
        <v>119</v>
      </c>
      <c r="BK171" s="157" t="n">
        <f aca="false">BK172</f>
        <v>0</v>
      </c>
    </row>
    <row r="172" s="27" customFormat="true" ht="16.5" hidden="false" customHeight="true" outlineLevel="0" collapsed="false">
      <c r="A172" s="22"/>
      <c r="B172" s="160"/>
      <c r="C172" s="161" t="s">
        <v>219</v>
      </c>
      <c r="D172" s="161" t="s">
        <v>122</v>
      </c>
      <c r="E172" s="162" t="s">
        <v>220</v>
      </c>
      <c r="F172" s="163" t="s">
        <v>221</v>
      </c>
      <c r="G172" s="164" t="s">
        <v>202</v>
      </c>
      <c r="H172" s="165" t="n">
        <v>3.544</v>
      </c>
      <c r="I172" s="166"/>
      <c r="J172" s="167" t="n">
        <f aca="false">ROUND(I172*H172,2)</f>
        <v>0</v>
      </c>
      <c r="K172" s="168" t="s">
        <v>126</v>
      </c>
      <c r="L172" s="23"/>
      <c r="M172" s="169"/>
      <c r="N172" s="170" t="s">
        <v>39</v>
      </c>
      <c r="O172" s="60"/>
      <c r="P172" s="171" t="n">
        <f aca="false">O172*H172</f>
        <v>0</v>
      </c>
      <c r="Q172" s="171" t="n">
        <v>0</v>
      </c>
      <c r="R172" s="171" t="n">
        <f aca="false">Q172*H172</f>
        <v>0</v>
      </c>
      <c r="S172" s="171" t="n">
        <v>0</v>
      </c>
      <c r="T172" s="172" t="n">
        <f aca="false">S172*H172</f>
        <v>0</v>
      </c>
      <c r="U172" s="22"/>
      <c r="V172" s="22"/>
      <c r="W172" s="22"/>
      <c r="X172" s="22"/>
      <c r="Y172" s="22"/>
      <c r="Z172" s="22"/>
      <c r="AA172" s="22"/>
      <c r="AB172" s="22"/>
      <c r="AC172" s="22"/>
      <c r="AD172" s="22"/>
      <c r="AE172" s="22"/>
      <c r="AR172" s="173" t="s">
        <v>127</v>
      </c>
      <c r="AT172" s="173" t="s">
        <v>122</v>
      </c>
      <c r="AU172" s="173" t="s">
        <v>81</v>
      </c>
      <c r="AY172" s="3" t="s">
        <v>119</v>
      </c>
      <c r="BE172" s="174" t="n">
        <f aca="false">IF(N172="základní",J172,0)</f>
        <v>0</v>
      </c>
      <c r="BF172" s="174" t="n">
        <f aca="false">IF(N172="snížená",J172,0)</f>
        <v>0</v>
      </c>
      <c r="BG172" s="174" t="n">
        <f aca="false">IF(N172="zákl. přenesená",J172,0)</f>
        <v>0</v>
      </c>
      <c r="BH172" s="174" t="n">
        <f aca="false">IF(N172="sníž. přenesená",J172,0)</f>
        <v>0</v>
      </c>
      <c r="BI172" s="174" t="n">
        <f aca="false">IF(N172="nulová",J172,0)</f>
        <v>0</v>
      </c>
      <c r="BJ172" s="3" t="s">
        <v>79</v>
      </c>
      <c r="BK172" s="174" t="n">
        <f aca="false">ROUND(I172*H172,2)</f>
        <v>0</v>
      </c>
      <c r="BL172" s="3" t="s">
        <v>127</v>
      </c>
      <c r="BM172" s="173" t="s">
        <v>222</v>
      </c>
    </row>
    <row r="173" s="146" customFormat="true" ht="25.9" hidden="false" customHeight="true" outlineLevel="0" collapsed="false">
      <c r="B173" s="147"/>
      <c r="D173" s="148" t="s">
        <v>73</v>
      </c>
      <c r="E173" s="149" t="s">
        <v>223</v>
      </c>
      <c r="F173" s="148" t="s">
        <v>224</v>
      </c>
      <c r="I173" s="150"/>
      <c r="J173" s="151" t="n">
        <f aca="false">BK173</f>
        <v>0</v>
      </c>
      <c r="L173" s="147"/>
      <c r="M173" s="152"/>
      <c r="N173" s="153"/>
      <c r="O173" s="153"/>
      <c r="P173" s="154" t="n">
        <f aca="false">P174+P179+P187+P197+P224+P233</f>
        <v>0</v>
      </c>
      <c r="Q173" s="153"/>
      <c r="R173" s="154" t="n">
        <f aca="false">R174+R179+R187+R197+R224+R233</f>
        <v>1.3867694</v>
      </c>
      <c r="S173" s="153"/>
      <c r="T173" s="155" t="n">
        <f aca="false">T174+T179+T187+T197+T224+T233</f>
        <v>0.9463205</v>
      </c>
      <c r="AR173" s="148" t="s">
        <v>81</v>
      </c>
      <c r="AT173" s="156" t="s">
        <v>73</v>
      </c>
      <c r="AU173" s="156" t="s">
        <v>74</v>
      </c>
      <c r="AY173" s="148" t="s">
        <v>119</v>
      </c>
      <c r="BK173" s="157" t="n">
        <f aca="false">BK174+BK179+BK187+BK197+BK224+BK233</f>
        <v>0</v>
      </c>
    </row>
    <row r="174" s="146" customFormat="true" ht="22.8" hidden="false" customHeight="true" outlineLevel="0" collapsed="false">
      <c r="B174" s="147"/>
      <c r="D174" s="148" t="s">
        <v>73</v>
      </c>
      <c r="E174" s="158" t="s">
        <v>225</v>
      </c>
      <c r="F174" s="148" t="s">
        <v>226</v>
      </c>
      <c r="I174" s="150"/>
      <c r="J174" s="159" t="n">
        <f aca="false">BK174</f>
        <v>0</v>
      </c>
      <c r="L174" s="147"/>
      <c r="M174" s="152"/>
      <c r="N174" s="153"/>
      <c r="O174" s="153"/>
      <c r="P174" s="154" t="n">
        <f aca="false">SUM(P175:P178)</f>
        <v>0</v>
      </c>
      <c r="Q174" s="153"/>
      <c r="R174" s="154" t="n">
        <f aca="false">SUM(R175:R178)</f>
        <v>0</v>
      </c>
      <c r="S174" s="153"/>
      <c r="T174" s="155" t="n">
        <f aca="false">SUM(T175:T178)</f>
        <v>0</v>
      </c>
      <c r="AR174" s="148" t="s">
        <v>81</v>
      </c>
      <c r="AT174" s="156" t="s">
        <v>73</v>
      </c>
      <c r="AU174" s="156" t="s">
        <v>79</v>
      </c>
      <c r="AY174" s="148" t="s">
        <v>119</v>
      </c>
      <c r="BK174" s="157" t="n">
        <f aca="false">SUM(BK175:BK178)</f>
        <v>0</v>
      </c>
    </row>
    <row r="175" s="27" customFormat="true" ht="19.4" hidden="false" customHeight="false" outlineLevel="0" collapsed="false">
      <c r="A175" s="22"/>
      <c r="B175" s="160"/>
      <c r="C175" s="161" t="s">
        <v>227</v>
      </c>
      <c r="D175" s="161" t="s">
        <v>122</v>
      </c>
      <c r="E175" s="162" t="s">
        <v>228</v>
      </c>
      <c r="F175" s="163" t="s">
        <v>229</v>
      </c>
      <c r="G175" s="164" t="s">
        <v>153</v>
      </c>
      <c r="H175" s="165" t="n">
        <v>1</v>
      </c>
      <c r="I175" s="166"/>
      <c r="J175" s="167" t="n">
        <f aca="false">ROUND(I175*H175,2)</f>
        <v>0</v>
      </c>
      <c r="K175" s="168"/>
      <c r="L175" s="23"/>
      <c r="M175" s="169"/>
      <c r="N175" s="170" t="s">
        <v>39</v>
      </c>
      <c r="O175" s="60"/>
      <c r="P175" s="171" t="n">
        <f aca="false">O175*H175</f>
        <v>0</v>
      </c>
      <c r="Q175" s="171" t="n">
        <v>0</v>
      </c>
      <c r="R175" s="171" t="n">
        <f aca="false">Q175*H175</f>
        <v>0</v>
      </c>
      <c r="S175" s="171" t="n">
        <v>0</v>
      </c>
      <c r="T175" s="172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3" t="s">
        <v>204</v>
      </c>
      <c r="AT175" s="173" t="s">
        <v>122</v>
      </c>
      <c r="AU175" s="173" t="s">
        <v>81</v>
      </c>
      <c r="AY175" s="3" t="s">
        <v>119</v>
      </c>
      <c r="BE175" s="174" t="n">
        <f aca="false">IF(N175="základní",J175,0)</f>
        <v>0</v>
      </c>
      <c r="BF175" s="174" t="n">
        <f aca="false">IF(N175="snížená",J175,0)</f>
        <v>0</v>
      </c>
      <c r="BG175" s="174" t="n">
        <f aca="false">IF(N175="zákl. přenesená",J175,0)</f>
        <v>0</v>
      </c>
      <c r="BH175" s="174" t="n">
        <f aca="false">IF(N175="sníž. přenesená",J175,0)</f>
        <v>0</v>
      </c>
      <c r="BI175" s="174" t="n">
        <f aca="false">IF(N175="nulová",J175,0)</f>
        <v>0</v>
      </c>
      <c r="BJ175" s="3" t="s">
        <v>79</v>
      </c>
      <c r="BK175" s="174" t="n">
        <f aca="false">ROUND(I175*H175,2)</f>
        <v>0</v>
      </c>
      <c r="BL175" s="3" t="s">
        <v>204</v>
      </c>
      <c r="BM175" s="173" t="s">
        <v>230</v>
      </c>
    </row>
    <row r="176" s="27" customFormat="true" ht="16.5" hidden="false" customHeight="true" outlineLevel="0" collapsed="false">
      <c r="A176" s="22"/>
      <c r="B176" s="160"/>
      <c r="C176" s="161" t="s">
        <v>6</v>
      </c>
      <c r="D176" s="161" t="s">
        <v>122</v>
      </c>
      <c r="E176" s="162" t="s">
        <v>231</v>
      </c>
      <c r="F176" s="163" t="s">
        <v>232</v>
      </c>
      <c r="G176" s="164" t="s">
        <v>233</v>
      </c>
      <c r="H176" s="165" t="n">
        <v>2</v>
      </c>
      <c r="I176" s="166"/>
      <c r="J176" s="167" t="n">
        <f aca="false">ROUND(I176*H176,2)</f>
        <v>0</v>
      </c>
      <c r="K176" s="168"/>
      <c r="L176" s="23"/>
      <c r="M176" s="169"/>
      <c r="N176" s="170" t="s">
        <v>39</v>
      </c>
      <c r="O176" s="60"/>
      <c r="P176" s="171" t="n">
        <f aca="false">O176*H176</f>
        <v>0</v>
      </c>
      <c r="Q176" s="171" t="n">
        <v>0</v>
      </c>
      <c r="R176" s="171" t="n">
        <f aca="false">Q176*H176</f>
        <v>0</v>
      </c>
      <c r="S176" s="171" t="n">
        <v>0</v>
      </c>
      <c r="T176" s="172" t="n">
        <f aca="false">S176*H176</f>
        <v>0</v>
      </c>
      <c r="U176" s="22"/>
      <c r="V176" s="22"/>
      <c r="W176" s="22"/>
      <c r="X176" s="22"/>
      <c r="Y176" s="22"/>
      <c r="Z176" s="22"/>
      <c r="AA176" s="22"/>
      <c r="AB176" s="22"/>
      <c r="AC176" s="22"/>
      <c r="AD176" s="22"/>
      <c r="AE176" s="22"/>
      <c r="AR176" s="173" t="s">
        <v>204</v>
      </c>
      <c r="AT176" s="173" t="s">
        <v>122</v>
      </c>
      <c r="AU176" s="173" t="s">
        <v>81</v>
      </c>
      <c r="AY176" s="3" t="s">
        <v>119</v>
      </c>
      <c r="BE176" s="174" t="n">
        <f aca="false">IF(N176="základní",J176,0)</f>
        <v>0</v>
      </c>
      <c r="BF176" s="174" t="n">
        <f aca="false">IF(N176="snížená",J176,0)</f>
        <v>0</v>
      </c>
      <c r="BG176" s="174" t="n">
        <f aca="false">IF(N176="zákl. přenesená",J176,0)</f>
        <v>0</v>
      </c>
      <c r="BH176" s="174" t="n">
        <f aca="false">IF(N176="sníž. přenesená",J176,0)</f>
        <v>0</v>
      </c>
      <c r="BI176" s="174" t="n">
        <f aca="false">IF(N176="nulová",J176,0)</f>
        <v>0</v>
      </c>
      <c r="BJ176" s="3" t="s">
        <v>79</v>
      </c>
      <c r="BK176" s="174" t="n">
        <f aca="false">ROUND(I176*H176,2)</f>
        <v>0</v>
      </c>
      <c r="BL176" s="3" t="s">
        <v>204</v>
      </c>
      <c r="BM176" s="173" t="s">
        <v>234</v>
      </c>
    </row>
    <row r="177" s="27" customFormat="true" ht="33" hidden="false" customHeight="true" outlineLevel="0" collapsed="false">
      <c r="A177" s="22"/>
      <c r="B177" s="160"/>
      <c r="C177" s="161" t="s">
        <v>235</v>
      </c>
      <c r="D177" s="161" t="s">
        <v>122</v>
      </c>
      <c r="E177" s="162" t="s">
        <v>236</v>
      </c>
      <c r="F177" s="163" t="s">
        <v>237</v>
      </c>
      <c r="G177" s="164" t="s">
        <v>238</v>
      </c>
      <c r="H177" s="165" t="n">
        <v>2</v>
      </c>
      <c r="I177" s="166"/>
      <c r="J177" s="167" t="n">
        <f aca="false">ROUND(I177*H177,2)</f>
        <v>0</v>
      </c>
      <c r="K177" s="168"/>
      <c r="L177" s="23"/>
      <c r="M177" s="169"/>
      <c r="N177" s="170" t="s">
        <v>39</v>
      </c>
      <c r="O177" s="60"/>
      <c r="P177" s="171" t="n">
        <f aca="false">O177*H177</f>
        <v>0</v>
      </c>
      <c r="Q177" s="171" t="n">
        <v>0</v>
      </c>
      <c r="R177" s="171" t="n">
        <f aca="false">Q177*H177</f>
        <v>0</v>
      </c>
      <c r="S177" s="171" t="n">
        <v>0</v>
      </c>
      <c r="T177" s="172" t="n">
        <f aca="false">S177*H177</f>
        <v>0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3" t="s">
        <v>204</v>
      </c>
      <c r="AT177" s="173" t="s">
        <v>122</v>
      </c>
      <c r="AU177" s="173" t="s">
        <v>81</v>
      </c>
      <c r="AY177" s="3" t="s">
        <v>119</v>
      </c>
      <c r="BE177" s="174" t="n">
        <f aca="false">IF(N177="základní",J177,0)</f>
        <v>0</v>
      </c>
      <c r="BF177" s="174" t="n">
        <f aca="false">IF(N177="snížená",J177,0)</f>
        <v>0</v>
      </c>
      <c r="BG177" s="174" t="n">
        <f aca="false">IF(N177="zákl. přenesená",J177,0)</f>
        <v>0</v>
      </c>
      <c r="BH177" s="174" t="n">
        <f aca="false">IF(N177="sníž. přenesená",J177,0)</f>
        <v>0</v>
      </c>
      <c r="BI177" s="174" t="n">
        <f aca="false">IF(N177="nulová",J177,0)</f>
        <v>0</v>
      </c>
      <c r="BJ177" s="3" t="s">
        <v>79</v>
      </c>
      <c r="BK177" s="174" t="n">
        <f aca="false">ROUND(I177*H177,2)</f>
        <v>0</v>
      </c>
      <c r="BL177" s="3" t="s">
        <v>204</v>
      </c>
      <c r="BM177" s="173" t="s">
        <v>239</v>
      </c>
    </row>
    <row r="178" s="27" customFormat="true" ht="19.4" hidden="false" customHeight="false" outlineLevel="0" collapsed="false">
      <c r="A178" s="22"/>
      <c r="B178" s="160"/>
      <c r="C178" s="161" t="s">
        <v>240</v>
      </c>
      <c r="D178" s="161" t="s">
        <v>122</v>
      </c>
      <c r="E178" s="162" t="s">
        <v>241</v>
      </c>
      <c r="F178" s="163" t="s">
        <v>242</v>
      </c>
      <c r="G178" s="164" t="s">
        <v>243</v>
      </c>
      <c r="H178" s="194"/>
      <c r="I178" s="166"/>
      <c r="J178" s="167" t="n">
        <f aca="false">ROUND(I178*H178,2)</f>
        <v>0</v>
      </c>
      <c r="K178" s="168" t="s">
        <v>126</v>
      </c>
      <c r="L178" s="23"/>
      <c r="M178" s="169"/>
      <c r="N178" s="170" t="s">
        <v>39</v>
      </c>
      <c r="O178" s="60"/>
      <c r="P178" s="171" t="n">
        <f aca="false">O178*H178</f>
        <v>0</v>
      </c>
      <c r="Q178" s="171" t="n">
        <v>0</v>
      </c>
      <c r="R178" s="171" t="n">
        <f aca="false">Q178*H178</f>
        <v>0</v>
      </c>
      <c r="S178" s="171" t="n">
        <v>0</v>
      </c>
      <c r="T178" s="172" t="n">
        <f aca="false">S178*H178</f>
        <v>0</v>
      </c>
      <c r="U178" s="22"/>
      <c r="V178" s="22"/>
      <c r="W178" s="22"/>
      <c r="X178" s="22"/>
      <c r="Y178" s="22"/>
      <c r="Z178" s="22"/>
      <c r="AA178" s="22"/>
      <c r="AB178" s="22"/>
      <c r="AC178" s="22"/>
      <c r="AD178" s="22"/>
      <c r="AE178" s="22"/>
      <c r="AR178" s="173" t="s">
        <v>204</v>
      </c>
      <c r="AT178" s="173" t="s">
        <v>122</v>
      </c>
      <c r="AU178" s="173" t="s">
        <v>81</v>
      </c>
      <c r="AY178" s="3" t="s">
        <v>119</v>
      </c>
      <c r="BE178" s="174" t="n">
        <f aca="false">IF(N178="základní",J178,0)</f>
        <v>0</v>
      </c>
      <c r="BF178" s="174" t="n">
        <f aca="false">IF(N178="snížená",J178,0)</f>
        <v>0</v>
      </c>
      <c r="BG178" s="174" t="n">
        <f aca="false">IF(N178="zákl. přenesená",J178,0)</f>
        <v>0</v>
      </c>
      <c r="BH178" s="174" t="n">
        <f aca="false">IF(N178="sníž. přenesená",J178,0)</f>
        <v>0</v>
      </c>
      <c r="BI178" s="174" t="n">
        <f aca="false">IF(N178="nulová",J178,0)</f>
        <v>0</v>
      </c>
      <c r="BJ178" s="3" t="s">
        <v>79</v>
      </c>
      <c r="BK178" s="174" t="n">
        <f aca="false">ROUND(I178*H178,2)</f>
        <v>0</v>
      </c>
      <c r="BL178" s="3" t="s">
        <v>204</v>
      </c>
      <c r="BM178" s="173" t="s">
        <v>244</v>
      </c>
    </row>
    <row r="179" s="146" customFormat="true" ht="22.8" hidden="false" customHeight="true" outlineLevel="0" collapsed="false">
      <c r="B179" s="147"/>
      <c r="D179" s="148" t="s">
        <v>73</v>
      </c>
      <c r="E179" s="158" t="s">
        <v>245</v>
      </c>
      <c r="F179" s="148" t="s">
        <v>246</v>
      </c>
      <c r="I179" s="150"/>
      <c r="J179" s="159" t="n">
        <f aca="false">BK179</f>
        <v>0</v>
      </c>
      <c r="L179" s="147"/>
      <c r="M179" s="152"/>
      <c r="N179" s="153"/>
      <c r="O179" s="153"/>
      <c r="P179" s="154" t="n">
        <f aca="false">SUM(P180:P186)</f>
        <v>0</v>
      </c>
      <c r="Q179" s="153"/>
      <c r="R179" s="154" t="n">
        <f aca="false">SUM(R180:R186)</f>
        <v>0.1724755</v>
      </c>
      <c r="S179" s="153"/>
      <c r="T179" s="155" t="n">
        <f aca="false">SUM(T180:T186)</f>
        <v>0</v>
      </c>
      <c r="AR179" s="148" t="s">
        <v>81</v>
      </c>
      <c r="AT179" s="156" t="s">
        <v>73</v>
      </c>
      <c r="AU179" s="156" t="s">
        <v>79</v>
      </c>
      <c r="AY179" s="148" t="s">
        <v>119</v>
      </c>
      <c r="BK179" s="157" t="n">
        <f aca="false">SUM(BK180:BK186)</f>
        <v>0</v>
      </c>
    </row>
    <row r="180" s="27" customFormat="true" ht="19.4" hidden="false" customHeight="false" outlineLevel="0" collapsed="false">
      <c r="A180" s="22"/>
      <c r="B180" s="160"/>
      <c r="C180" s="161" t="s">
        <v>247</v>
      </c>
      <c r="D180" s="161" t="s">
        <v>122</v>
      </c>
      <c r="E180" s="162" t="s">
        <v>248</v>
      </c>
      <c r="F180" s="163" t="s">
        <v>249</v>
      </c>
      <c r="G180" s="164" t="s">
        <v>125</v>
      </c>
      <c r="H180" s="165" t="n">
        <v>6.05</v>
      </c>
      <c r="I180" s="166"/>
      <c r="J180" s="167" t="n">
        <f aca="false">ROUND(I180*H180,2)</f>
        <v>0</v>
      </c>
      <c r="K180" s="168" t="s">
        <v>126</v>
      </c>
      <c r="L180" s="23"/>
      <c r="M180" s="169"/>
      <c r="N180" s="170" t="s">
        <v>39</v>
      </c>
      <c r="O180" s="60"/>
      <c r="P180" s="171" t="n">
        <f aca="false">O180*H180</f>
        <v>0</v>
      </c>
      <c r="Q180" s="171" t="n">
        <v>0.02551</v>
      </c>
      <c r="R180" s="171" t="n">
        <f aca="false">Q180*H180</f>
        <v>0.1543355</v>
      </c>
      <c r="S180" s="171" t="n">
        <v>0</v>
      </c>
      <c r="T180" s="172" t="n">
        <f aca="false">S180*H180</f>
        <v>0</v>
      </c>
      <c r="U180" s="22"/>
      <c r="V180" s="22"/>
      <c r="W180" s="22"/>
      <c r="X180" s="22"/>
      <c r="Y180" s="22"/>
      <c r="Z180" s="22"/>
      <c r="AA180" s="22"/>
      <c r="AB180" s="22"/>
      <c r="AC180" s="22"/>
      <c r="AD180" s="22"/>
      <c r="AE180" s="22"/>
      <c r="AR180" s="173" t="s">
        <v>204</v>
      </c>
      <c r="AT180" s="173" t="s">
        <v>122</v>
      </c>
      <c r="AU180" s="173" t="s">
        <v>81</v>
      </c>
      <c r="AY180" s="3" t="s">
        <v>119</v>
      </c>
      <c r="BE180" s="174" t="n">
        <f aca="false">IF(N180="základní",J180,0)</f>
        <v>0</v>
      </c>
      <c r="BF180" s="174" t="n">
        <f aca="false">IF(N180="snížená",J180,0)</f>
        <v>0</v>
      </c>
      <c r="BG180" s="174" t="n">
        <f aca="false">IF(N180="zákl. přenesená",J180,0)</f>
        <v>0</v>
      </c>
      <c r="BH180" s="174" t="n">
        <f aca="false">IF(N180="sníž. přenesená",J180,0)</f>
        <v>0</v>
      </c>
      <c r="BI180" s="174" t="n">
        <f aca="false">IF(N180="nulová",J180,0)</f>
        <v>0</v>
      </c>
      <c r="BJ180" s="3" t="s">
        <v>79</v>
      </c>
      <c r="BK180" s="174" t="n">
        <f aca="false">ROUND(I180*H180,2)</f>
        <v>0</v>
      </c>
      <c r="BL180" s="3" t="s">
        <v>204</v>
      </c>
      <c r="BM180" s="173" t="s">
        <v>250</v>
      </c>
    </row>
    <row r="181" s="175" customFormat="true" ht="12.8" hidden="false" customHeight="false" outlineLevel="0" collapsed="false">
      <c r="B181" s="176"/>
      <c r="D181" s="177" t="s">
        <v>132</v>
      </c>
      <c r="E181" s="178"/>
      <c r="F181" s="179" t="s">
        <v>251</v>
      </c>
      <c r="H181" s="180" t="n">
        <v>6.05</v>
      </c>
      <c r="I181" s="181"/>
      <c r="L181" s="176"/>
      <c r="M181" s="182"/>
      <c r="N181" s="183"/>
      <c r="O181" s="183"/>
      <c r="P181" s="183"/>
      <c r="Q181" s="183"/>
      <c r="R181" s="183"/>
      <c r="S181" s="183"/>
      <c r="T181" s="184"/>
      <c r="AT181" s="178" t="s">
        <v>132</v>
      </c>
      <c r="AU181" s="178" t="s">
        <v>81</v>
      </c>
      <c r="AV181" s="175" t="s">
        <v>81</v>
      </c>
      <c r="AW181" s="175" t="s">
        <v>31</v>
      </c>
      <c r="AX181" s="175" t="s">
        <v>79</v>
      </c>
      <c r="AY181" s="178" t="s">
        <v>119</v>
      </c>
    </row>
    <row r="182" s="27" customFormat="true" ht="21.75" hidden="false" customHeight="true" outlineLevel="0" collapsed="false">
      <c r="A182" s="22"/>
      <c r="B182" s="160"/>
      <c r="C182" s="161" t="s">
        <v>252</v>
      </c>
      <c r="D182" s="161" t="s">
        <v>122</v>
      </c>
      <c r="E182" s="162" t="s">
        <v>253</v>
      </c>
      <c r="F182" s="163" t="s">
        <v>254</v>
      </c>
      <c r="G182" s="164" t="s">
        <v>125</v>
      </c>
      <c r="H182" s="165" t="n">
        <v>12.1</v>
      </c>
      <c r="I182" s="166"/>
      <c r="J182" s="167" t="n">
        <f aca="false">ROUND(I182*H182,2)</f>
        <v>0</v>
      </c>
      <c r="K182" s="168" t="s">
        <v>126</v>
      </c>
      <c r="L182" s="23"/>
      <c r="M182" s="169"/>
      <c r="N182" s="170" t="s">
        <v>39</v>
      </c>
      <c r="O182" s="60"/>
      <c r="P182" s="171" t="n">
        <f aca="false">O182*H182</f>
        <v>0</v>
      </c>
      <c r="Q182" s="171" t="n">
        <v>0.0002</v>
      </c>
      <c r="R182" s="171" t="n">
        <f aca="false">Q182*H182</f>
        <v>0.00242</v>
      </c>
      <c r="S182" s="171" t="n">
        <v>0</v>
      </c>
      <c r="T182" s="172" t="n">
        <f aca="false">S182*H182</f>
        <v>0</v>
      </c>
      <c r="U182" s="22"/>
      <c r="V182" s="22"/>
      <c r="W182" s="22"/>
      <c r="X182" s="22"/>
      <c r="Y182" s="22"/>
      <c r="Z182" s="22"/>
      <c r="AA182" s="22"/>
      <c r="AB182" s="22"/>
      <c r="AC182" s="22"/>
      <c r="AD182" s="22"/>
      <c r="AE182" s="22"/>
      <c r="AR182" s="173" t="s">
        <v>204</v>
      </c>
      <c r="AT182" s="173" t="s">
        <v>122</v>
      </c>
      <c r="AU182" s="173" t="s">
        <v>81</v>
      </c>
      <c r="AY182" s="3" t="s">
        <v>119</v>
      </c>
      <c r="BE182" s="174" t="n">
        <f aca="false">IF(N182="základní",J182,0)</f>
        <v>0</v>
      </c>
      <c r="BF182" s="174" t="n">
        <f aca="false">IF(N182="snížená",J182,0)</f>
        <v>0</v>
      </c>
      <c r="BG182" s="174" t="n">
        <f aca="false">IF(N182="zákl. přenesená",J182,0)</f>
        <v>0</v>
      </c>
      <c r="BH182" s="174" t="n">
        <f aca="false">IF(N182="sníž. přenesená",J182,0)</f>
        <v>0</v>
      </c>
      <c r="BI182" s="174" t="n">
        <f aca="false">IF(N182="nulová",J182,0)</f>
        <v>0</v>
      </c>
      <c r="BJ182" s="3" t="s">
        <v>79</v>
      </c>
      <c r="BK182" s="174" t="n">
        <f aca="false">ROUND(I182*H182,2)</f>
        <v>0</v>
      </c>
      <c r="BL182" s="3" t="s">
        <v>204</v>
      </c>
      <c r="BM182" s="173" t="s">
        <v>255</v>
      </c>
    </row>
    <row r="183" s="175" customFormat="true" ht="12.8" hidden="false" customHeight="false" outlineLevel="0" collapsed="false">
      <c r="B183" s="176"/>
      <c r="D183" s="177" t="s">
        <v>132</v>
      </c>
      <c r="E183" s="178"/>
      <c r="F183" s="179" t="s">
        <v>256</v>
      </c>
      <c r="H183" s="180" t="n">
        <v>12.1</v>
      </c>
      <c r="I183" s="181"/>
      <c r="L183" s="176"/>
      <c r="M183" s="182"/>
      <c r="N183" s="183"/>
      <c r="O183" s="183"/>
      <c r="P183" s="183"/>
      <c r="Q183" s="183"/>
      <c r="R183" s="183"/>
      <c r="S183" s="183"/>
      <c r="T183" s="184"/>
      <c r="AT183" s="178" t="s">
        <v>132</v>
      </c>
      <c r="AU183" s="178" t="s">
        <v>81</v>
      </c>
      <c r="AV183" s="175" t="s">
        <v>81</v>
      </c>
      <c r="AW183" s="175" t="s">
        <v>31</v>
      </c>
      <c r="AX183" s="175" t="s">
        <v>79</v>
      </c>
      <c r="AY183" s="178" t="s">
        <v>119</v>
      </c>
    </row>
    <row r="184" s="27" customFormat="true" ht="16.5" hidden="false" customHeight="true" outlineLevel="0" collapsed="false">
      <c r="A184" s="22"/>
      <c r="B184" s="160"/>
      <c r="C184" s="161" t="s">
        <v>257</v>
      </c>
      <c r="D184" s="161" t="s">
        <v>122</v>
      </c>
      <c r="E184" s="162" t="s">
        <v>258</v>
      </c>
      <c r="F184" s="163" t="s">
        <v>259</v>
      </c>
      <c r="G184" s="164" t="s">
        <v>238</v>
      </c>
      <c r="H184" s="165" t="n">
        <v>1</v>
      </c>
      <c r="I184" s="166"/>
      <c r="J184" s="167" t="n">
        <f aca="false">ROUND(I184*H184,2)</f>
        <v>0</v>
      </c>
      <c r="K184" s="168" t="s">
        <v>126</v>
      </c>
      <c r="L184" s="23"/>
      <c r="M184" s="169"/>
      <c r="N184" s="170" t="s">
        <v>39</v>
      </c>
      <c r="O184" s="60"/>
      <c r="P184" s="171" t="n">
        <f aca="false">O184*H184</f>
        <v>0</v>
      </c>
      <c r="Q184" s="171" t="n">
        <v>0.00022</v>
      </c>
      <c r="R184" s="171" t="n">
        <f aca="false">Q184*H184</f>
        <v>0.00022</v>
      </c>
      <c r="S184" s="171" t="n">
        <v>0</v>
      </c>
      <c r="T184" s="172" t="n">
        <f aca="false">S184*H184</f>
        <v>0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3" t="s">
        <v>204</v>
      </c>
      <c r="AT184" s="173" t="s">
        <v>122</v>
      </c>
      <c r="AU184" s="173" t="s">
        <v>81</v>
      </c>
      <c r="AY184" s="3" t="s">
        <v>119</v>
      </c>
      <c r="BE184" s="174" t="n">
        <f aca="false">IF(N184="základní",J184,0)</f>
        <v>0</v>
      </c>
      <c r="BF184" s="174" t="n">
        <f aca="false">IF(N184="snížená",J184,0)</f>
        <v>0</v>
      </c>
      <c r="BG184" s="174" t="n">
        <f aca="false">IF(N184="zákl. přenesená",J184,0)</f>
        <v>0</v>
      </c>
      <c r="BH184" s="174" t="n">
        <f aca="false">IF(N184="sníž. přenesená",J184,0)</f>
        <v>0</v>
      </c>
      <c r="BI184" s="174" t="n">
        <f aca="false">IF(N184="nulová",J184,0)</f>
        <v>0</v>
      </c>
      <c r="BJ184" s="3" t="s">
        <v>79</v>
      </c>
      <c r="BK184" s="174" t="n">
        <f aca="false">ROUND(I184*H184,2)</f>
        <v>0</v>
      </c>
      <c r="BL184" s="3" t="s">
        <v>204</v>
      </c>
      <c r="BM184" s="173" t="s">
        <v>260</v>
      </c>
    </row>
    <row r="185" s="27" customFormat="true" ht="22.35" hidden="false" customHeight="false" outlineLevel="0" collapsed="false">
      <c r="A185" s="22"/>
      <c r="B185" s="160"/>
      <c r="C185" s="195" t="s">
        <v>261</v>
      </c>
      <c r="D185" s="195" t="s">
        <v>262</v>
      </c>
      <c r="E185" s="196" t="s">
        <v>263</v>
      </c>
      <c r="F185" s="197" t="s">
        <v>264</v>
      </c>
      <c r="G185" s="198" t="s">
        <v>238</v>
      </c>
      <c r="H185" s="199" t="n">
        <v>1</v>
      </c>
      <c r="I185" s="200"/>
      <c r="J185" s="201" t="n">
        <f aca="false">ROUND(I185*H185,2)</f>
        <v>0</v>
      </c>
      <c r="K185" s="202"/>
      <c r="L185" s="203"/>
      <c r="M185" s="204"/>
      <c r="N185" s="205" t="s">
        <v>39</v>
      </c>
      <c r="O185" s="60"/>
      <c r="P185" s="171" t="n">
        <f aca="false">O185*H185</f>
        <v>0</v>
      </c>
      <c r="Q185" s="171" t="n">
        <v>0.0155</v>
      </c>
      <c r="R185" s="171" t="n">
        <f aca="false">Q185*H185</f>
        <v>0.0155</v>
      </c>
      <c r="S185" s="171" t="n">
        <v>0</v>
      </c>
      <c r="T185" s="172" t="n">
        <f aca="false">S185*H185</f>
        <v>0</v>
      </c>
      <c r="U185" s="22"/>
      <c r="V185" s="22"/>
      <c r="W185" s="22"/>
      <c r="X185" s="22"/>
      <c r="Y185" s="22"/>
      <c r="Z185" s="22"/>
      <c r="AA185" s="22"/>
      <c r="AB185" s="22"/>
      <c r="AC185" s="22"/>
      <c r="AD185" s="22"/>
      <c r="AE185" s="22"/>
      <c r="AR185" s="173" t="s">
        <v>265</v>
      </c>
      <c r="AT185" s="173" t="s">
        <v>262</v>
      </c>
      <c r="AU185" s="173" t="s">
        <v>81</v>
      </c>
      <c r="AY185" s="3" t="s">
        <v>119</v>
      </c>
      <c r="BE185" s="174" t="n">
        <f aca="false">IF(N185="základní",J185,0)</f>
        <v>0</v>
      </c>
      <c r="BF185" s="174" t="n">
        <f aca="false">IF(N185="snížená",J185,0)</f>
        <v>0</v>
      </c>
      <c r="BG185" s="174" t="n">
        <f aca="false">IF(N185="zákl. přenesená",J185,0)</f>
        <v>0</v>
      </c>
      <c r="BH185" s="174" t="n">
        <f aca="false">IF(N185="sníž. přenesená",J185,0)</f>
        <v>0</v>
      </c>
      <c r="BI185" s="174" t="n">
        <f aca="false">IF(N185="nulová",J185,0)</f>
        <v>0</v>
      </c>
      <c r="BJ185" s="3" t="s">
        <v>79</v>
      </c>
      <c r="BK185" s="174" t="n">
        <f aca="false">ROUND(I185*H185,2)</f>
        <v>0</v>
      </c>
      <c r="BL185" s="3" t="s">
        <v>204</v>
      </c>
      <c r="BM185" s="173" t="s">
        <v>266</v>
      </c>
    </row>
    <row r="186" s="27" customFormat="true" ht="19.4" hidden="false" customHeight="false" outlineLevel="0" collapsed="false">
      <c r="A186" s="22"/>
      <c r="B186" s="160"/>
      <c r="C186" s="161" t="s">
        <v>267</v>
      </c>
      <c r="D186" s="161" t="s">
        <v>122</v>
      </c>
      <c r="E186" s="162" t="s">
        <v>268</v>
      </c>
      <c r="F186" s="163" t="s">
        <v>269</v>
      </c>
      <c r="G186" s="164" t="s">
        <v>243</v>
      </c>
      <c r="H186" s="194"/>
      <c r="I186" s="166"/>
      <c r="J186" s="167" t="n">
        <f aca="false">ROUND(I186*H186,2)</f>
        <v>0</v>
      </c>
      <c r="K186" s="168" t="s">
        <v>126</v>
      </c>
      <c r="L186" s="23"/>
      <c r="M186" s="169"/>
      <c r="N186" s="170" t="s">
        <v>39</v>
      </c>
      <c r="O186" s="60"/>
      <c r="P186" s="171" t="n">
        <f aca="false">O186*H186</f>
        <v>0</v>
      </c>
      <c r="Q186" s="171" t="n">
        <v>0</v>
      </c>
      <c r="R186" s="171" t="n">
        <f aca="false">Q186*H186</f>
        <v>0</v>
      </c>
      <c r="S186" s="171" t="n">
        <v>0</v>
      </c>
      <c r="T186" s="172" t="n">
        <f aca="false">S186*H186</f>
        <v>0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3" t="s">
        <v>204</v>
      </c>
      <c r="AT186" s="173" t="s">
        <v>122</v>
      </c>
      <c r="AU186" s="173" t="s">
        <v>81</v>
      </c>
      <c r="AY186" s="3" t="s">
        <v>119</v>
      </c>
      <c r="BE186" s="174" t="n">
        <f aca="false">IF(N186="základní",J186,0)</f>
        <v>0</v>
      </c>
      <c r="BF186" s="174" t="n">
        <f aca="false">IF(N186="snížená",J186,0)</f>
        <v>0</v>
      </c>
      <c r="BG186" s="174" t="n">
        <f aca="false">IF(N186="zákl. přenesená",J186,0)</f>
        <v>0</v>
      </c>
      <c r="BH186" s="174" t="n">
        <f aca="false">IF(N186="sníž. přenesená",J186,0)</f>
        <v>0</v>
      </c>
      <c r="BI186" s="174" t="n">
        <f aca="false">IF(N186="nulová",J186,0)</f>
        <v>0</v>
      </c>
      <c r="BJ186" s="3" t="s">
        <v>79</v>
      </c>
      <c r="BK186" s="174" t="n">
        <f aca="false">ROUND(I186*H186,2)</f>
        <v>0</v>
      </c>
      <c r="BL186" s="3" t="s">
        <v>204</v>
      </c>
      <c r="BM186" s="173" t="s">
        <v>270</v>
      </c>
    </row>
    <row r="187" s="146" customFormat="true" ht="22.8" hidden="false" customHeight="true" outlineLevel="0" collapsed="false">
      <c r="B187" s="147"/>
      <c r="D187" s="148" t="s">
        <v>73</v>
      </c>
      <c r="E187" s="158" t="s">
        <v>271</v>
      </c>
      <c r="F187" s="148" t="s">
        <v>272</v>
      </c>
      <c r="I187" s="150"/>
      <c r="J187" s="159" t="n">
        <f aca="false">BK187</f>
        <v>0</v>
      </c>
      <c r="L187" s="147"/>
      <c r="M187" s="152"/>
      <c r="N187" s="153"/>
      <c r="O187" s="153"/>
      <c r="P187" s="154" t="n">
        <f aca="false">SUM(P188:P196)</f>
        <v>0</v>
      </c>
      <c r="Q187" s="153"/>
      <c r="R187" s="154" t="n">
        <f aca="false">SUM(R188:R196)</f>
        <v>0</v>
      </c>
      <c r="S187" s="153"/>
      <c r="T187" s="155" t="n">
        <f aca="false">SUM(T188:T196)</f>
        <v>0</v>
      </c>
      <c r="AR187" s="148" t="s">
        <v>81</v>
      </c>
      <c r="AT187" s="156" t="s">
        <v>73</v>
      </c>
      <c r="AU187" s="156" t="s">
        <v>79</v>
      </c>
      <c r="AY187" s="148" t="s">
        <v>119</v>
      </c>
      <c r="BK187" s="157" t="n">
        <f aca="false">SUM(BK188:BK196)</f>
        <v>0</v>
      </c>
    </row>
    <row r="188" s="27" customFormat="true" ht="19.4" hidden="false" customHeight="false" outlineLevel="0" collapsed="false">
      <c r="A188" s="22"/>
      <c r="B188" s="160"/>
      <c r="C188" s="161" t="s">
        <v>273</v>
      </c>
      <c r="D188" s="161" t="s">
        <v>122</v>
      </c>
      <c r="E188" s="162" t="s">
        <v>274</v>
      </c>
      <c r="F188" s="163" t="s">
        <v>275</v>
      </c>
      <c r="G188" s="164" t="s">
        <v>238</v>
      </c>
      <c r="H188" s="165" t="n">
        <v>1</v>
      </c>
      <c r="I188" s="166"/>
      <c r="J188" s="167" t="n">
        <f aca="false">ROUND(I188*H188,2)</f>
        <v>0</v>
      </c>
      <c r="K188" s="168"/>
      <c r="L188" s="23"/>
      <c r="M188" s="169"/>
      <c r="N188" s="170" t="s">
        <v>39</v>
      </c>
      <c r="O188" s="60"/>
      <c r="P188" s="171" t="n">
        <f aca="false">O188*H188</f>
        <v>0</v>
      </c>
      <c r="Q188" s="171" t="n">
        <v>0</v>
      </c>
      <c r="R188" s="171" t="n">
        <f aca="false">Q188*H188</f>
        <v>0</v>
      </c>
      <c r="S188" s="171" t="n">
        <v>0</v>
      </c>
      <c r="T188" s="172" t="n">
        <f aca="false">S188*H188</f>
        <v>0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3" t="s">
        <v>204</v>
      </c>
      <c r="AT188" s="173" t="s">
        <v>122</v>
      </c>
      <c r="AU188" s="173" t="s">
        <v>81</v>
      </c>
      <c r="AY188" s="3" t="s">
        <v>119</v>
      </c>
      <c r="BE188" s="174" t="n">
        <f aca="false">IF(N188="základní",J188,0)</f>
        <v>0</v>
      </c>
      <c r="BF188" s="174" t="n">
        <f aca="false">IF(N188="snížená",J188,0)</f>
        <v>0</v>
      </c>
      <c r="BG188" s="174" t="n">
        <f aca="false">IF(N188="zákl. přenesená",J188,0)</f>
        <v>0</v>
      </c>
      <c r="BH188" s="174" t="n">
        <f aca="false">IF(N188="sníž. přenesená",J188,0)</f>
        <v>0</v>
      </c>
      <c r="BI188" s="174" t="n">
        <f aca="false">IF(N188="nulová",J188,0)</f>
        <v>0</v>
      </c>
      <c r="BJ188" s="3" t="s">
        <v>79</v>
      </c>
      <c r="BK188" s="174" t="n">
        <f aca="false">ROUND(I188*H188,2)</f>
        <v>0</v>
      </c>
      <c r="BL188" s="3" t="s">
        <v>204</v>
      </c>
      <c r="BM188" s="173" t="s">
        <v>276</v>
      </c>
    </row>
    <row r="189" s="175" customFormat="true" ht="12.8" hidden="false" customHeight="false" outlineLevel="0" collapsed="false">
      <c r="B189" s="176"/>
      <c r="D189" s="177" t="s">
        <v>132</v>
      </c>
      <c r="E189" s="178"/>
      <c r="F189" s="179" t="s">
        <v>79</v>
      </c>
      <c r="H189" s="180" t="n">
        <v>1</v>
      </c>
      <c r="I189" s="181"/>
      <c r="L189" s="176"/>
      <c r="M189" s="182"/>
      <c r="N189" s="183"/>
      <c r="O189" s="183"/>
      <c r="P189" s="183"/>
      <c r="Q189" s="183"/>
      <c r="R189" s="183"/>
      <c r="S189" s="183"/>
      <c r="T189" s="184"/>
      <c r="AT189" s="178" t="s">
        <v>132</v>
      </c>
      <c r="AU189" s="178" t="s">
        <v>81</v>
      </c>
      <c r="AV189" s="175" t="s">
        <v>81</v>
      </c>
      <c r="AW189" s="175" t="s">
        <v>31</v>
      </c>
      <c r="AX189" s="175" t="s">
        <v>79</v>
      </c>
      <c r="AY189" s="178" t="s">
        <v>119</v>
      </c>
    </row>
    <row r="190" s="27" customFormat="true" ht="19.4" hidden="false" customHeight="false" outlineLevel="0" collapsed="false">
      <c r="A190" s="22"/>
      <c r="B190" s="160"/>
      <c r="C190" s="161" t="s">
        <v>277</v>
      </c>
      <c r="D190" s="161" t="s">
        <v>122</v>
      </c>
      <c r="E190" s="162" t="s">
        <v>278</v>
      </c>
      <c r="F190" s="163" t="s">
        <v>279</v>
      </c>
      <c r="G190" s="164" t="s">
        <v>238</v>
      </c>
      <c r="H190" s="165" t="n">
        <v>1</v>
      </c>
      <c r="I190" s="166"/>
      <c r="J190" s="167" t="n">
        <f aca="false">ROUND(I190*H190,2)</f>
        <v>0</v>
      </c>
      <c r="K190" s="168"/>
      <c r="L190" s="23"/>
      <c r="M190" s="169"/>
      <c r="N190" s="170" t="s">
        <v>39</v>
      </c>
      <c r="O190" s="60"/>
      <c r="P190" s="171" t="n">
        <f aca="false">O190*H190</f>
        <v>0</v>
      </c>
      <c r="Q190" s="171" t="n">
        <v>0</v>
      </c>
      <c r="R190" s="171" t="n">
        <f aca="false">Q190*H190</f>
        <v>0</v>
      </c>
      <c r="S190" s="171" t="n">
        <v>0</v>
      </c>
      <c r="T190" s="172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3" t="s">
        <v>204</v>
      </c>
      <c r="AT190" s="173" t="s">
        <v>122</v>
      </c>
      <c r="AU190" s="173" t="s">
        <v>81</v>
      </c>
      <c r="AY190" s="3" t="s">
        <v>119</v>
      </c>
      <c r="BE190" s="174" t="n">
        <f aca="false">IF(N190="základní",J190,0)</f>
        <v>0</v>
      </c>
      <c r="BF190" s="174" t="n">
        <f aca="false">IF(N190="snížená",J190,0)</f>
        <v>0</v>
      </c>
      <c r="BG190" s="174" t="n">
        <f aca="false">IF(N190="zákl. přenesená",J190,0)</f>
        <v>0</v>
      </c>
      <c r="BH190" s="174" t="n">
        <f aca="false">IF(N190="sníž. přenesená",J190,0)</f>
        <v>0</v>
      </c>
      <c r="BI190" s="174" t="n">
        <f aca="false">IF(N190="nulová",J190,0)</f>
        <v>0</v>
      </c>
      <c r="BJ190" s="3" t="s">
        <v>79</v>
      </c>
      <c r="BK190" s="174" t="n">
        <f aca="false">ROUND(I190*H190,2)</f>
        <v>0</v>
      </c>
      <c r="BL190" s="3" t="s">
        <v>204</v>
      </c>
      <c r="BM190" s="173" t="s">
        <v>280</v>
      </c>
    </row>
    <row r="191" s="175" customFormat="true" ht="12.8" hidden="false" customHeight="false" outlineLevel="0" collapsed="false">
      <c r="B191" s="176"/>
      <c r="D191" s="177" t="s">
        <v>132</v>
      </c>
      <c r="E191" s="178"/>
      <c r="F191" s="179" t="s">
        <v>79</v>
      </c>
      <c r="H191" s="180" t="n">
        <v>1</v>
      </c>
      <c r="I191" s="181"/>
      <c r="L191" s="176"/>
      <c r="M191" s="182"/>
      <c r="N191" s="183"/>
      <c r="O191" s="183"/>
      <c r="P191" s="183"/>
      <c r="Q191" s="183"/>
      <c r="R191" s="183"/>
      <c r="S191" s="183"/>
      <c r="T191" s="184"/>
      <c r="AT191" s="178" t="s">
        <v>132</v>
      </c>
      <c r="AU191" s="178" t="s">
        <v>81</v>
      </c>
      <c r="AV191" s="175" t="s">
        <v>81</v>
      </c>
      <c r="AW191" s="175" t="s">
        <v>31</v>
      </c>
      <c r="AX191" s="175" t="s">
        <v>79</v>
      </c>
      <c r="AY191" s="178" t="s">
        <v>119</v>
      </c>
    </row>
    <row r="192" s="27" customFormat="true" ht="28.35" hidden="false" customHeight="false" outlineLevel="0" collapsed="false">
      <c r="A192" s="22"/>
      <c r="B192" s="160"/>
      <c r="C192" s="161" t="s">
        <v>281</v>
      </c>
      <c r="D192" s="161" t="s">
        <v>122</v>
      </c>
      <c r="E192" s="162" t="s">
        <v>282</v>
      </c>
      <c r="F192" s="163" t="s">
        <v>283</v>
      </c>
      <c r="G192" s="164" t="s">
        <v>238</v>
      </c>
      <c r="H192" s="165" t="n">
        <v>1</v>
      </c>
      <c r="I192" s="166"/>
      <c r="J192" s="167" t="n">
        <f aca="false">ROUND(I192*H192,2)</f>
        <v>0</v>
      </c>
      <c r="K192" s="168"/>
      <c r="L192" s="23"/>
      <c r="M192" s="169"/>
      <c r="N192" s="170" t="s">
        <v>39</v>
      </c>
      <c r="O192" s="60"/>
      <c r="P192" s="171" t="n">
        <f aca="false">O192*H192</f>
        <v>0</v>
      </c>
      <c r="Q192" s="171" t="n">
        <v>0</v>
      </c>
      <c r="R192" s="171" t="n">
        <f aca="false">Q192*H192</f>
        <v>0</v>
      </c>
      <c r="S192" s="171" t="n">
        <v>0</v>
      </c>
      <c r="T192" s="172" t="n">
        <f aca="false">S192*H192</f>
        <v>0</v>
      </c>
      <c r="U192" s="22"/>
      <c r="V192" s="22"/>
      <c r="W192" s="22"/>
      <c r="X192" s="22"/>
      <c r="Y192" s="22"/>
      <c r="Z192" s="22"/>
      <c r="AA192" s="22"/>
      <c r="AB192" s="22"/>
      <c r="AC192" s="22"/>
      <c r="AD192" s="22"/>
      <c r="AE192" s="22"/>
      <c r="AR192" s="173" t="s">
        <v>204</v>
      </c>
      <c r="AT192" s="173" t="s">
        <v>122</v>
      </c>
      <c r="AU192" s="173" t="s">
        <v>81</v>
      </c>
      <c r="AY192" s="3" t="s">
        <v>119</v>
      </c>
      <c r="BE192" s="174" t="n">
        <f aca="false">IF(N192="základní",J192,0)</f>
        <v>0</v>
      </c>
      <c r="BF192" s="174" t="n">
        <f aca="false">IF(N192="snížená",J192,0)</f>
        <v>0</v>
      </c>
      <c r="BG192" s="174" t="n">
        <f aca="false">IF(N192="zákl. přenesená",J192,0)</f>
        <v>0</v>
      </c>
      <c r="BH192" s="174" t="n">
        <f aca="false">IF(N192="sníž. přenesená",J192,0)</f>
        <v>0</v>
      </c>
      <c r="BI192" s="174" t="n">
        <f aca="false">IF(N192="nulová",J192,0)</f>
        <v>0</v>
      </c>
      <c r="BJ192" s="3" t="s">
        <v>79</v>
      </c>
      <c r="BK192" s="174" t="n">
        <f aca="false">ROUND(I192*H192,2)</f>
        <v>0</v>
      </c>
      <c r="BL192" s="3" t="s">
        <v>204</v>
      </c>
      <c r="BM192" s="173" t="s">
        <v>284</v>
      </c>
    </row>
    <row r="193" s="175" customFormat="true" ht="12.8" hidden="false" customHeight="false" outlineLevel="0" collapsed="false">
      <c r="B193" s="176"/>
      <c r="D193" s="177" t="s">
        <v>132</v>
      </c>
      <c r="E193" s="178"/>
      <c r="F193" s="179" t="s">
        <v>79</v>
      </c>
      <c r="H193" s="180" t="n">
        <v>1</v>
      </c>
      <c r="I193" s="181"/>
      <c r="L193" s="176"/>
      <c r="M193" s="182"/>
      <c r="N193" s="183"/>
      <c r="O193" s="183"/>
      <c r="P193" s="183"/>
      <c r="Q193" s="183"/>
      <c r="R193" s="183"/>
      <c r="S193" s="183"/>
      <c r="T193" s="184"/>
      <c r="AT193" s="178" t="s">
        <v>132</v>
      </c>
      <c r="AU193" s="178" t="s">
        <v>81</v>
      </c>
      <c r="AV193" s="175" t="s">
        <v>81</v>
      </c>
      <c r="AW193" s="175" t="s">
        <v>31</v>
      </c>
      <c r="AX193" s="175" t="s">
        <v>79</v>
      </c>
      <c r="AY193" s="178" t="s">
        <v>119</v>
      </c>
    </row>
    <row r="194" s="27" customFormat="true" ht="19.4" hidden="false" customHeight="false" outlineLevel="0" collapsed="false">
      <c r="A194" s="22"/>
      <c r="B194" s="160"/>
      <c r="C194" s="161" t="s">
        <v>265</v>
      </c>
      <c r="D194" s="161" t="s">
        <v>122</v>
      </c>
      <c r="E194" s="162" t="s">
        <v>285</v>
      </c>
      <c r="F194" s="163" t="s">
        <v>286</v>
      </c>
      <c r="G194" s="164" t="s">
        <v>238</v>
      </c>
      <c r="H194" s="165" t="n">
        <v>1</v>
      </c>
      <c r="I194" s="166"/>
      <c r="J194" s="167" t="n">
        <f aca="false">ROUND(I194*H194,2)</f>
        <v>0</v>
      </c>
      <c r="K194" s="168"/>
      <c r="L194" s="23"/>
      <c r="M194" s="169"/>
      <c r="N194" s="170" t="s">
        <v>39</v>
      </c>
      <c r="O194" s="60"/>
      <c r="P194" s="171" t="n">
        <f aca="false">O194*H194</f>
        <v>0</v>
      </c>
      <c r="Q194" s="171" t="n">
        <v>0</v>
      </c>
      <c r="R194" s="171" t="n">
        <f aca="false">Q194*H194</f>
        <v>0</v>
      </c>
      <c r="S194" s="171" t="n">
        <v>0</v>
      </c>
      <c r="T194" s="172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3" t="s">
        <v>204</v>
      </c>
      <c r="AT194" s="173" t="s">
        <v>122</v>
      </c>
      <c r="AU194" s="173" t="s">
        <v>81</v>
      </c>
      <c r="AY194" s="3" t="s">
        <v>119</v>
      </c>
      <c r="BE194" s="174" t="n">
        <f aca="false">IF(N194="základní",J194,0)</f>
        <v>0</v>
      </c>
      <c r="BF194" s="174" t="n">
        <f aca="false">IF(N194="snížená",J194,0)</f>
        <v>0</v>
      </c>
      <c r="BG194" s="174" t="n">
        <f aca="false">IF(N194="zákl. přenesená",J194,0)</f>
        <v>0</v>
      </c>
      <c r="BH194" s="174" t="n">
        <f aca="false">IF(N194="sníž. přenesená",J194,0)</f>
        <v>0</v>
      </c>
      <c r="BI194" s="174" t="n">
        <f aca="false">IF(N194="nulová",J194,0)</f>
        <v>0</v>
      </c>
      <c r="BJ194" s="3" t="s">
        <v>79</v>
      </c>
      <c r="BK194" s="174" t="n">
        <f aca="false">ROUND(I194*H194,2)</f>
        <v>0</v>
      </c>
      <c r="BL194" s="3" t="s">
        <v>204</v>
      </c>
      <c r="BM194" s="173" t="s">
        <v>287</v>
      </c>
    </row>
    <row r="195" s="175" customFormat="true" ht="12.8" hidden="false" customHeight="false" outlineLevel="0" collapsed="false">
      <c r="B195" s="176"/>
      <c r="D195" s="177" t="s">
        <v>132</v>
      </c>
      <c r="E195" s="178"/>
      <c r="F195" s="179" t="s">
        <v>79</v>
      </c>
      <c r="H195" s="180" t="n">
        <v>1</v>
      </c>
      <c r="I195" s="181"/>
      <c r="L195" s="176"/>
      <c r="M195" s="182"/>
      <c r="N195" s="183"/>
      <c r="O195" s="183"/>
      <c r="P195" s="183"/>
      <c r="Q195" s="183"/>
      <c r="R195" s="183"/>
      <c r="S195" s="183"/>
      <c r="T195" s="184"/>
      <c r="AT195" s="178" t="s">
        <v>132</v>
      </c>
      <c r="AU195" s="178" t="s">
        <v>81</v>
      </c>
      <c r="AV195" s="175" t="s">
        <v>81</v>
      </c>
      <c r="AW195" s="175" t="s">
        <v>31</v>
      </c>
      <c r="AX195" s="175" t="s">
        <v>79</v>
      </c>
      <c r="AY195" s="178" t="s">
        <v>119</v>
      </c>
    </row>
    <row r="196" s="27" customFormat="true" ht="19.4" hidden="false" customHeight="false" outlineLevel="0" collapsed="false">
      <c r="A196" s="22"/>
      <c r="B196" s="160"/>
      <c r="C196" s="161" t="s">
        <v>288</v>
      </c>
      <c r="D196" s="161" t="s">
        <v>122</v>
      </c>
      <c r="E196" s="162" t="s">
        <v>289</v>
      </c>
      <c r="F196" s="163" t="s">
        <v>290</v>
      </c>
      <c r="G196" s="164" t="s">
        <v>243</v>
      </c>
      <c r="H196" s="194"/>
      <c r="I196" s="166"/>
      <c r="J196" s="167" t="n">
        <f aca="false">ROUND(I196*H196,2)</f>
        <v>0</v>
      </c>
      <c r="K196" s="168" t="s">
        <v>126</v>
      </c>
      <c r="L196" s="23"/>
      <c r="M196" s="169"/>
      <c r="N196" s="170" t="s">
        <v>39</v>
      </c>
      <c r="O196" s="60"/>
      <c r="P196" s="171" t="n">
        <f aca="false">O196*H196</f>
        <v>0</v>
      </c>
      <c r="Q196" s="171" t="n">
        <v>0</v>
      </c>
      <c r="R196" s="171" t="n">
        <f aca="false">Q196*H196</f>
        <v>0</v>
      </c>
      <c r="S196" s="171" t="n">
        <v>0</v>
      </c>
      <c r="T196" s="172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3" t="s">
        <v>204</v>
      </c>
      <c r="AT196" s="173" t="s">
        <v>122</v>
      </c>
      <c r="AU196" s="173" t="s">
        <v>81</v>
      </c>
      <c r="AY196" s="3" t="s">
        <v>119</v>
      </c>
      <c r="BE196" s="174" t="n">
        <f aca="false">IF(N196="základní",J196,0)</f>
        <v>0</v>
      </c>
      <c r="BF196" s="174" t="n">
        <f aca="false">IF(N196="snížená",J196,0)</f>
        <v>0</v>
      </c>
      <c r="BG196" s="174" t="n">
        <f aca="false">IF(N196="zákl. přenesená",J196,0)</f>
        <v>0</v>
      </c>
      <c r="BH196" s="174" t="n">
        <f aca="false">IF(N196="sníž. přenesená",J196,0)</f>
        <v>0</v>
      </c>
      <c r="BI196" s="174" t="n">
        <f aca="false">IF(N196="nulová",J196,0)</f>
        <v>0</v>
      </c>
      <c r="BJ196" s="3" t="s">
        <v>79</v>
      </c>
      <c r="BK196" s="174" t="n">
        <f aca="false">ROUND(I196*H196,2)</f>
        <v>0</v>
      </c>
      <c r="BL196" s="3" t="s">
        <v>204</v>
      </c>
      <c r="BM196" s="173" t="s">
        <v>291</v>
      </c>
    </row>
    <row r="197" s="146" customFormat="true" ht="22.8" hidden="false" customHeight="true" outlineLevel="0" collapsed="false">
      <c r="B197" s="147"/>
      <c r="D197" s="148" t="s">
        <v>73</v>
      </c>
      <c r="E197" s="158" t="s">
        <v>292</v>
      </c>
      <c r="F197" s="148" t="s">
        <v>293</v>
      </c>
      <c r="I197" s="150"/>
      <c r="J197" s="159" t="n">
        <f aca="false">BK197</f>
        <v>0</v>
      </c>
      <c r="L197" s="147"/>
      <c r="M197" s="152"/>
      <c r="N197" s="153"/>
      <c r="O197" s="153"/>
      <c r="P197" s="154" t="n">
        <f aca="false">SUM(P198:P223)</f>
        <v>0</v>
      </c>
      <c r="Q197" s="153"/>
      <c r="R197" s="154" t="n">
        <f aca="false">SUM(R198:R223)</f>
        <v>0.9705084</v>
      </c>
      <c r="S197" s="153"/>
      <c r="T197" s="155" t="n">
        <f aca="false">SUM(T198:T223)</f>
        <v>0.9105</v>
      </c>
      <c r="AR197" s="148" t="s">
        <v>81</v>
      </c>
      <c r="AT197" s="156" t="s">
        <v>73</v>
      </c>
      <c r="AU197" s="156" t="s">
        <v>79</v>
      </c>
      <c r="AY197" s="148" t="s">
        <v>119</v>
      </c>
      <c r="BK197" s="157" t="n">
        <f aca="false">SUM(BK198:BK223)</f>
        <v>0</v>
      </c>
    </row>
    <row r="198" s="27" customFormat="true" ht="16.5" hidden="false" customHeight="true" outlineLevel="0" collapsed="false">
      <c r="A198" s="22"/>
      <c r="B198" s="160"/>
      <c r="C198" s="161" t="s">
        <v>294</v>
      </c>
      <c r="D198" s="161" t="s">
        <v>122</v>
      </c>
      <c r="E198" s="162" t="s">
        <v>295</v>
      </c>
      <c r="F198" s="163" t="s">
        <v>296</v>
      </c>
      <c r="G198" s="164" t="s">
        <v>125</v>
      </c>
      <c r="H198" s="165" t="n">
        <v>21.85</v>
      </c>
      <c r="I198" s="166"/>
      <c r="J198" s="167" t="n">
        <f aca="false">ROUND(I198*H198,2)</f>
        <v>0</v>
      </c>
      <c r="K198" s="168" t="s">
        <v>126</v>
      </c>
      <c r="L198" s="23"/>
      <c r="M198" s="169"/>
      <c r="N198" s="170" t="s">
        <v>39</v>
      </c>
      <c r="O198" s="60"/>
      <c r="P198" s="171" t="n">
        <f aca="false">O198*H198</f>
        <v>0</v>
      </c>
      <c r="Q198" s="171" t="n">
        <v>0</v>
      </c>
      <c r="R198" s="171" t="n">
        <f aca="false">Q198*H198</f>
        <v>0</v>
      </c>
      <c r="S198" s="171" t="n">
        <v>0</v>
      </c>
      <c r="T198" s="172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3" t="s">
        <v>204</v>
      </c>
      <c r="AT198" s="173" t="s">
        <v>122</v>
      </c>
      <c r="AU198" s="173" t="s">
        <v>81</v>
      </c>
      <c r="AY198" s="3" t="s">
        <v>119</v>
      </c>
      <c r="BE198" s="174" t="n">
        <f aca="false">IF(N198="základní",J198,0)</f>
        <v>0</v>
      </c>
      <c r="BF198" s="174" t="n">
        <f aca="false">IF(N198="snížená",J198,0)</f>
        <v>0</v>
      </c>
      <c r="BG198" s="174" t="n">
        <f aca="false">IF(N198="zákl. přenesená",J198,0)</f>
        <v>0</v>
      </c>
      <c r="BH198" s="174" t="n">
        <f aca="false">IF(N198="sníž. přenesená",J198,0)</f>
        <v>0</v>
      </c>
      <c r="BI198" s="174" t="n">
        <f aca="false">IF(N198="nulová",J198,0)</f>
        <v>0</v>
      </c>
      <c r="BJ198" s="3" t="s">
        <v>79</v>
      </c>
      <c r="BK198" s="174" t="n">
        <f aca="false">ROUND(I198*H198,2)</f>
        <v>0</v>
      </c>
      <c r="BL198" s="3" t="s">
        <v>204</v>
      </c>
      <c r="BM198" s="173" t="s">
        <v>297</v>
      </c>
    </row>
    <row r="199" s="175" customFormat="true" ht="12.8" hidden="false" customHeight="false" outlineLevel="0" collapsed="false">
      <c r="B199" s="176"/>
      <c r="D199" s="177" t="s">
        <v>132</v>
      </c>
      <c r="E199" s="178"/>
      <c r="F199" s="179" t="s">
        <v>298</v>
      </c>
      <c r="H199" s="180" t="n">
        <v>21.85</v>
      </c>
      <c r="I199" s="181"/>
      <c r="L199" s="176"/>
      <c r="M199" s="182"/>
      <c r="N199" s="183"/>
      <c r="O199" s="183"/>
      <c r="P199" s="183"/>
      <c r="Q199" s="183"/>
      <c r="R199" s="183"/>
      <c r="S199" s="183"/>
      <c r="T199" s="184"/>
      <c r="AT199" s="178" t="s">
        <v>132</v>
      </c>
      <c r="AU199" s="178" t="s">
        <v>81</v>
      </c>
      <c r="AV199" s="175" t="s">
        <v>81</v>
      </c>
      <c r="AW199" s="175" t="s">
        <v>31</v>
      </c>
      <c r="AX199" s="175" t="s">
        <v>79</v>
      </c>
      <c r="AY199" s="178" t="s">
        <v>119</v>
      </c>
    </row>
    <row r="200" s="27" customFormat="true" ht="16.5" hidden="false" customHeight="true" outlineLevel="0" collapsed="false">
      <c r="A200" s="22"/>
      <c r="B200" s="160"/>
      <c r="C200" s="161" t="s">
        <v>299</v>
      </c>
      <c r="D200" s="161" t="s">
        <v>122</v>
      </c>
      <c r="E200" s="162" t="s">
        <v>300</v>
      </c>
      <c r="F200" s="163" t="s">
        <v>301</v>
      </c>
      <c r="G200" s="164" t="s">
        <v>125</v>
      </c>
      <c r="H200" s="165" t="n">
        <v>21.85</v>
      </c>
      <c r="I200" s="166"/>
      <c r="J200" s="167" t="n">
        <f aca="false">ROUND(I200*H200,2)</f>
        <v>0</v>
      </c>
      <c r="K200" s="168" t="s">
        <v>126</v>
      </c>
      <c r="L200" s="23"/>
      <c r="M200" s="169"/>
      <c r="N200" s="170" t="s">
        <v>39</v>
      </c>
      <c r="O200" s="60"/>
      <c r="P200" s="171" t="n">
        <f aca="false">O200*H200</f>
        <v>0</v>
      </c>
      <c r="Q200" s="171" t="n">
        <v>0.0003</v>
      </c>
      <c r="R200" s="171" t="n">
        <f aca="false">Q200*H200</f>
        <v>0.006555</v>
      </c>
      <c r="S200" s="171" t="n">
        <v>0</v>
      </c>
      <c r="T200" s="172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3" t="s">
        <v>204</v>
      </c>
      <c r="AT200" s="173" t="s">
        <v>122</v>
      </c>
      <c r="AU200" s="173" t="s">
        <v>81</v>
      </c>
      <c r="AY200" s="3" t="s">
        <v>119</v>
      </c>
      <c r="BE200" s="174" t="n">
        <f aca="false">IF(N200="základní",J200,0)</f>
        <v>0</v>
      </c>
      <c r="BF200" s="174" t="n">
        <f aca="false">IF(N200="snížená",J200,0)</f>
        <v>0</v>
      </c>
      <c r="BG200" s="174" t="n">
        <f aca="false">IF(N200="zákl. přenesená",J200,0)</f>
        <v>0</v>
      </c>
      <c r="BH200" s="174" t="n">
        <f aca="false">IF(N200="sníž. přenesená",J200,0)</f>
        <v>0</v>
      </c>
      <c r="BI200" s="174" t="n">
        <f aca="false">IF(N200="nulová",J200,0)</f>
        <v>0</v>
      </c>
      <c r="BJ200" s="3" t="s">
        <v>79</v>
      </c>
      <c r="BK200" s="174" t="n">
        <f aca="false">ROUND(I200*H200,2)</f>
        <v>0</v>
      </c>
      <c r="BL200" s="3" t="s">
        <v>204</v>
      </c>
      <c r="BM200" s="173" t="s">
        <v>302</v>
      </c>
    </row>
    <row r="201" s="27" customFormat="true" ht="21.75" hidden="false" customHeight="true" outlineLevel="0" collapsed="false">
      <c r="A201" s="22"/>
      <c r="B201" s="160"/>
      <c r="C201" s="161" t="s">
        <v>303</v>
      </c>
      <c r="D201" s="161" t="s">
        <v>122</v>
      </c>
      <c r="E201" s="162" t="s">
        <v>304</v>
      </c>
      <c r="F201" s="163" t="s">
        <v>305</v>
      </c>
      <c r="G201" s="164" t="s">
        <v>125</v>
      </c>
      <c r="H201" s="165" t="n">
        <v>17.53</v>
      </c>
      <c r="I201" s="166"/>
      <c r="J201" s="167" t="n">
        <f aca="false">ROUND(I201*H201,2)</f>
        <v>0</v>
      </c>
      <c r="K201" s="168" t="s">
        <v>126</v>
      </c>
      <c r="L201" s="23"/>
      <c r="M201" s="169"/>
      <c r="N201" s="170" t="s">
        <v>39</v>
      </c>
      <c r="O201" s="60"/>
      <c r="P201" s="171" t="n">
        <f aca="false">O201*H201</f>
        <v>0</v>
      </c>
      <c r="Q201" s="171" t="n">
        <v>0.00758</v>
      </c>
      <c r="R201" s="171" t="n">
        <f aca="false">Q201*H201</f>
        <v>0.1328774</v>
      </c>
      <c r="S201" s="171" t="n">
        <v>0</v>
      </c>
      <c r="T201" s="172" t="n">
        <f aca="false">S201*H201</f>
        <v>0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3" t="s">
        <v>204</v>
      </c>
      <c r="AT201" s="173" t="s">
        <v>122</v>
      </c>
      <c r="AU201" s="173" t="s">
        <v>81</v>
      </c>
      <c r="AY201" s="3" t="s">
        <v>119</v>
      </c>
      <c r="BE201" s="174" t="n">
        <f aca="false">IF(N201="základní",J201,0)</f>
        <v>0</v>
      </c>
      <c r="BF201" s="174" t="n">
        <f aca="false">IF(N201="snížená",J201,0)</f>
        <v>0</v>
      </c>
      <c r="BG201" s="174" t="n">
        <f aca="false">IF(N201="zákl. přenesená",J201,0)</f>
        <v>0</v>
      </c>
      <c r="BH201" s="174" t="n">
        <f aca="false">IF(N201="sníž. přenesená",J201,0)</f>
        <v>0</v>
      </c>
      <c r="BI201" s="174" t="n">
        <f aca="false">IF(N201="nulová",J201,0)</f>
        <v>0</v>
      </c>
      <c r="BJ201" s="3" t="s">
        <v>79</v>
      </c>
      <c r="BK201" s="174" t="n">
        <f aca="false">ROUND(I201*H201,2)</f>
        <v>0</v>
      </c>
      <c r="BL201" s="3" t="s">
        <v>204</v>
      </c>
      <c r="BM201" s="173" t="s">
        <v>306</v>
      </c>
    </row>
    <row r="202" s="175" customFormat="true" ht="12.8" hidden="false" customHeight="false" outlineLevel="0" collapsed="false">
      <c r="B202" s="176"/>
      <c r="D202" s="177" t="s">
        <v>132</v>
      </c>
      <c r="E202" s="178"/>
      <c r="F202" s="179" t="s">
        <v>307</v>
      </c>
      <c r="H202" s="180" t="n">
        <v>17.53</v>
      </c>
      <c r="I202" s="181"/>
      <c r="L202" s="176"/>
      <c r="M202" s="182"/>
      <c r="N202" s="183"/>
      <c r="O202" s="183"/>
      <c r="P202" s="183"/>
      <c r="Q202" s="183"/>
      <c r="R202" s="183"/>
      <c r="S202" s="183"/>
      <c r="T202" s="184"/>
      <c r="AT202" s="178" t="s">
        <v>132</v>
      </c>
      <c r="AU202" s="178" t="s">
        <v>81</v>
      </c>
      <c r="AV202" s="175" t="s">
        <v>81</v>
      </c>
      <c r="AW202" s="175" t="s">
        <v>31</v>
      </c>
      <c r="AX202" s="175" t="s">
        <v>79</v>
      </c>
      <c r="AY202" s="178" t="s">
        <v>119</v>
      </c>
    </row>
    <row r="203" s="27" customFormat="true" ht="19.4" hidden="false" customHeight="false" outlineLevel="0" collapsed="false">
      <c r="A203" s="22"/>
      <c r="B203" s="160"/>
      <c r="C203" s="161" t="s">
        <v>308</v>
      </c>
      <c r="D203" s="161" t="s">
        <v>122</v>
      </c>
      <c r="E203" s="162" t="s">
        <v>309</v>
      </c>
      <c r="F203" s="163" t="s">
        <v>310</v>
      </c>
      <c r="G203" s="164" t="s">
        <v>311</v>
      </c>
      <c r="H203" s="165" t="n">
        <v>21.6</v>
      </c>
      <c r="I203" s="166"/>
      <c r="J203" s="167" t="n">
        <f aca="false">ROUND(I203*H203,2)</f>
        <v>0</v>
      </c>
      <c r="K203" s="168" t="s">
        <v>126</v>
      </c>
      <c r="L203" s="23"/>
      <c r="M203" s="169"/>
      <c r="N203" s="170" t="s">
        <v>39</v>
      </c>
      <c r="O203" s="60"/>
      <c r="P203" s="171" t="n">
        <f aca="false">O203*H203</f>
        <v>0</v>
      </c>
      <c r="Q203" s="171" t="n">
        <v>0</v>
      </c>
      <c r="R203" s="171" t="n">
        <f aca="false">Q203*H203</f>
        <v>0</v>
      </c>
      <c r="S203" s="171" t="n">
        <v>0.0123</v>
      </c>
      <c r="T203" s="172" t="n">
        <f aca="false">S203*H203</f>
        <v>0.26568</v>
      </c>
      <c r="U203" s="22"/>
      <c r="V203" s="22"/>
      <c r="W203" s="22"/>
      <c r="X203" s="22"/>
      <c r="Y203" s="22"/>
      <c r="Z203" s="22"/>
      <c r="AA203" s="22"/>
      <c r="AB203" s="22"/>
      <c r="AC203" s="22"/>
      <c r="AD203" s="22"/>
      <c r="AE203" s="22"/>
      <c r="AR203" s="173" t="s">
        <v>204</v>
      </c>
      <c r="AT203" s="173" t="s">
        <v>122</v>
      </c>
      <c r="AU203" s="173" t="s">
        <v>81</v>
      </c>
      <c r="AY203" s="3" t="s">
        <v>119</v>
      </c>
      <c r="BE203" s="174" t="n">
        <f aca="false">IF(N203="základní",J203,0)</f>
        <v>0</v>
      </c>
      <c r="BF203" s="174" t="n">
        <f aca="false">IF(N203="snížená",J203,0)</f>
        <v>0</v>
      </c>
      <c r="BG203" s="174" t="n">
        <f aca="false">IF(N203="zákl. přenesená",J203,0)</f>
        <v>0</v>
      </c>
      <c r="BH203" s="174" t="n">
        <f aca="false">IF(N203="sníž. přenesená",J203,0)</f>
        <v>0</v>
      </c>
      <c r="BI203" s="174" t="n">
        <f aca="false">IF(N203="nulová",J203,0)</f>
        <v>0</v>
      </c>
      <c r="BJ203" s="3" t="s">
        <v>79</v>
      </c>
      <c r="BK203" s="174" t="n">
        <f aca="false">ROUND(I203*H203,2)</f>
        <v>0</v>
      </c>
      <c r="BL203" s="3" t="s">
        <v>204</v>
      </c>
      <c r="BM203" s="173" t="s">
        <v>312</v>
      </c>
    </row>
    <row r="204" s="175" customFormat="true" ht="12.8" hidden="false" customHeight="false" outlineLevel="0" collapsed="false">
      <c r="B204" s="176"/>
      <c r="D204" s="177" t="s">
        <v>132</v>
      </c>
      <c r="E204" s="178"/>
      <c r="F204" s="179" t="s">
        <v>313</v>
      </c>
      <c r="H204" s="180" t="n">
        <v>21.6</v>
      </c>
      <c r="I204" s="181"/>
      <c r="L204" s="176"/>
      <c r="M204" s="182"/>
      <c r="N204" s="183"/>
      <c r="O204" s="183"/>
      <c r="P204" s="183"/>
      <c r="Q204" s="183"/>
      <c r="R204" s="183"/>
      <c r="S204" s="183"/>
      <c r="T204" s="184"/>
      <c r="AT204" s="178" t="s">
        <v>132</v>
      </c>
      <c r="AU204" s="178" t="s">
        <v>81</v>
      </c>
      <c r="AV204" s="175" t="s">
        <v>81</v>
      </c>
      <c r="AW204" s="175" t="s">
        <v>31</v>
      </c>
      <c r="AX204" s="175" t="s">
        <v>79</v>
      </c>
      <c r="AY204" s="178" t="s">
        <v>119</v>
      </c>
    </row>
    <row r="205" s="27" customFormat="true" ht="19.4" hidden="false" customHeight="false" outlineLevel="0" collapsed="false">
      <c r="A205" s="22"/>
      <c r="B205" s="160"/>
      <c r="C205" s="161" t="s">
        <v>314</v>
      </c>
      <c r="D205" s="161" t="s">
        <v>122</v>
      </c>
      <c r="E205" s="162" t="s">
        <v>315</v>
      </c>
      <c r="F205" s="163" t="s">
        <v>316</v>
      </c>
      <c r="G205" s="164" t="s">
        <v>311</v>
      </c>
      <c r="H205" s="165" t="n">
        <v>21.6</v>
      </c>
      <c r="I205" s="166"/>
      <c r="J205" s="167" t="n">
        <f aca="false">ROUND(I205*H205,2)</f>
        <v>0</v>
      </c>
      <c r="K205" s="168" t="s">
        <v>126</v>
      </c>
      <c r="L205" s="23"/>
      <c r="M205" s="169"/>
      <c r="N205" s="170" t="s">
        <v>39</v>
      </c>
      <c r="O205" s="60"/>
      <c r="P205" s="171" t="n">
        <f aca="false">O205*H205</f>
        <v>0</v>
      </c>
      <c r="Q205" s="171" t="n">
        <v>0</v>
      </c>
      <c r="R205" s="171" t="n">
        <f aca="false">Q205*H205</f>
        <v>0</v>
      </c>
      <c r="S205" s="171" t="n">
        <v>0.0088</v>
      </c>
      <c r="T205" s="172" t="n">
        <f aca="false">S205*H205</f>
        <v>0.19008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3" t="s">
        <v>204</v>
      </c>
      <c r="AT205" s="173" t="s">
        <v>122</v>
      </c>
      <c r="AU205" s="173" t="s">
        <v>81</v>
      </c>
      <c r="AY205" s="3" t="s">
        <v>119</v>
      </c>
      <c r="BE205" s="174" t="n">
        <f aca="false">IF(N205="základní",J205,0)</f>
        <v>0</v>
      </c>
      <c r="BF205" s="174" t="n">
        <f aca="false">IF(N205="snížená",J205,0)</f>
        <v>0</v>
      </c>
      <c r="BG205" s="174" t="n">
        <f aca="false">IF(N205="zákl. přenesená",J205,0)</f>
        <v>0</v>
      </c>
      <c r="BH205" s="174" t="n">
        <f aca="false">IF(N205="sníž. přenesená",J205,0)</f>
        <v>0</v>
      </c>
      <c r="BI205" s="174" t="n">
        <f aca="false">IF(N205="nulová",J205,0)</f>
        <v>0</v>
      </c>
      <c r="BJ205" s="3" t="s">
        <v>79</v>
      </c>
      <c r="BK205" s="174" t="n">
        <f aca="false">ROUND(I205*H205,2)</f>
        <v>0</v>
      </c>
      <c r="BL205" s="3" t="s">
        <v>204</v>
      </c>
      <c r="BM205" s="173" t="s">
        <v>317</v>
      </c>
    </row>
    <row r="206" s="27" customFormat="true" ht="19.4" hidden="false" customHeight="false" outlineLevel="0" collapsed="false">
      <c r="A206" s="22"/>
      <c r="B206" s="160"/>
      <c r="C206" s="161" t="s">
        <v>318</v>
      </c>
      <c r="D206" s="161" t="s">
        <v>122</v>
      </c>
      <c r="E206" s="162" t="s">
        <v>319</v>
      </c>
      <c r="F206" s="163" t="s">
        <v>320</v>
      </c>
      <c r="G206" s="164" t="s">
        <v>311</v>
      </c>
      <c r="H206" s="165" t="n">
        <v>10.9</v>
      </c>
      <c r="I206" s="166"/>
      <c r="J206" s="167" t="n">
        <f aca="false">ROUND(I206*H206,2)</f>
        <v>0</v>
      </c>
      <c r="K206" s="168" t="s">
        <v>126</v>
      </c>
      <c r="L206" s="23"/>
      <c r="M206" s="169"/>
      <c r="N206" s="170" t="s">
        <v>39</v>
      </c>
      <c r="O206" s="60"/>
      <c r="P206" s="171" t="n">
        <f aca="false">O206*H206</f>
        <v>0</v>
      </c>
      <c r="Q206" s="171" t="n">
        <v>0</v>
      </c>
      <c r="R206" s="171" t="n">
        <f aca="false">Q206*H206</f>
        <v>0</v>
      </c>
      <c r="S206" s="171" t="n">
        <v>0.00325</v>
      </c>
      <c r="T206" s="172" t="n">
        <f aca="false">S206*H206</f>
        <v>0.035425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3" t="s">
        <v>204</v>
      </c>
      <c r="AT206" s="173" t="s">
        <v>122</v>
      </c>
      <c r="AU206" s="173" t="s">
        <v>81</v>
      </c>
      <c r="AY206" s="3" t="s">
        <v>119</v>
      </c>
      <c r="BE206" s="174" t="n">
        <f aca="false">IF(N206="základní",J206,0)</f>
        <v>0</v>
      </c>
      <c r="BF206" s="174" t="n">
        <f aca="false">IF(N206="snížená",J206,0)</f>
        <v>0</v>
      </c>
      <c r="BG206" s="174" t="n">
        <f aca="false">IF(N206="zákl. přenesená",J206,0)</f>
        <v>0</v>
      </c>
      <c r="BH206" s="174" t="n">
        <f aca="false">IF(N206="sníž. přenesená",J206,0)</f>
        <v>0</v>
      </c>
      <c r="BI206" s="174" t="n">
        <f aca="false">IF(N206="nulová",J206,0)</f>
        <v>0</v>
      </c>
      <c r="BJ206" s="3" t="s">
        <v>79</v>
      </c>
      <c r="BK206" s="174" t="n">
        <f aca="false">ROUND(I206*H206,2)</f>
        <v>0</v>
      </c>
      <c r="BL206" s="3" t="s">
        <v>204</v>
      </c>
      <c r="BM206" s="173" t="s">
        <v>321</v>
      </c>
    </row>
    <row r="207" s="175" customFormat="true" ht="12.8" hidden="false" customHeight="false" outlineLevel="0" collapsed="false">
      <c r="B207" s="176"/>
      <c r="D207" s="177" t="s">
        <v>132</v>
      </c>
      <c r="E207" s="178"/>
      <c r="F207" s="179" t="s">
        <v>322</v>
      </c>
      <c r="H207" s="180" t="n">
        <v>10.9</v>
      </c>
      <c r="I207" s="181"/>
      <c r="L207" s="176"/>
      <c r="M207" s="182"/>
      <c r="N207" s="183"/>
      <c r="O207" s="183"/>
      <c r="P207" s="183"/>
      <c r="Q207" s="183"/>
      <c r="R207" s="183"/>
      <c r="S207" s="183"/>
      <c r="T207" s="184"/>
      <c r="AT207" s="178" t="s">
        <v>132</v>
      </c>
      <c r="AU207" s="178" t="s">
        <v>81</v>
      </c>
      <c r="AV207" s="175" t="s">
        <v>81</v>
      </c>
      <c r="AW207" s="175" t="s">
        <v>31</v>
      </c>
      <c r="AX207" s="175" t="s">
        <v>79</v>
      </c>
      <c r="AY207" s="178" t="s">
        <v>119</v>
      </c>
    </row>
    <row r="208" s="27" customFormat="true" ht="19.4" hidden="false" customHeight="false" outlineLevel="0" collapsed="false">
      <c r="A208" s="22"/>
      <c r="B208" s="160"/>
      <c r="C208" s="161" t="s">
        <v>323</v>
      </c>
      <c r="D208" s="161" t="s">
        <v>122</v>
      </c>
      <c r="E208" s="162" t="s">
        <v>324</v>
      </c>
      <c r="F208" s="163" t="s">
        <v>325</v>
      </c>
      <c r="G208" s="164" t="s">
        <v>311</v>
      </c>
      <c r="H208" s="165" t="n">
        <v>9</v>
      </c>
      <c r="I208" s="166"/>
      <c r="J208" s="167" t="n">
        <f aca="false">ROUND(I208*H208,2)</f>
        <v>0</v>
      </c>
      <c r="K208" s="168" t="s">
        <v>126</v>
      </c>
      <c r="L208" s="23"/>
      <c r="M208" s="169"/>
      <c r="N208" s="170" t="s">
        <v>39</v>
      </c>
      <c r="O208" s="60"/>
      <c r="P208" s="171" t="n">
        <f aca="false">O208*H208</f>
        <v>0</v>
      </c>
      <c r="Q208" s="171" t="n">
        <v>0</v>
      </c>
      <c r="R208" s="171" t="n">
        <f aca="false">Q208*H208</f>
        <v>0</v>
      </c>
      <c r="S208" s="171" t="n">
        <v>0.00325</v>
      </c>
      <c r="T208" s="172" t="n">
        <f aca="false">S208*H208</f>
        <v>0.02925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3" t="s">
        <v>204</v>
      </c>
      <c r="AT208" s="173" t="s">
        <v>122</v>
      </c>
      <c r="AU208" s="173" t="s">
        <v>81</v>
      </c>
      <c r="AY208" s="3" t="s">
        <v>119</v>
      </c>
      <c r="BE208" s="174" t="n">
        <f aca="false">IF(N208="základní",J208,0)</f>
        <v>0</v>
      </c>
      <c r="BF208" s="174" t="n">
        <f aca="false">IF(N208="snížená",J208,0)</f>
        <v>0</v>
      </c>
      <c r="BG208" s="174" t="n">
        <f aca="false">IF(N208="zákl. přenesená",J208,0)</f>
        <v>0</v>
      </c>
      <c r="BH208" s="174" t="n">
        <f aca="false">IF(N208="sníž. přenesená",J208,0)</f>
        <v>0</v>
      </c>
      <c r="BI208" s="174" t="n">
        <f aca="false">IF(N208="nulová",J208,0)</f>
        <v>0</v>
      </c>
      <c r="BJ208" s="3" t="s">
        <v>79</v>
      </c>
      <c r="BK208" s="174" t="n">
        <f aca="false">ROUND(I208*H208,2)</f>
        <v>0</v>
      </c>
      <c r="BL208" s="3" t="s">
        <v>204</v>
      </c>
      <c r="BM208" s="173" t="s">
        <v>326</v>
      </c>
    </row>
    <row r="209" s="175" customFormat="true" ht="12.8" hidden="false" customHeight="false" outlineLevel="0" collapsed="false">
      <c r="B209" s="176"/>
      <c r="D209" s="177" t="s">
        <v>132</v>
      </c>
      <c r="E209" s="178"/>
      <c r="F209" s="179" t="s">
        <v>327</v>
      </c>
      <c r="H209" s="180" t="n">
        <v>9</v>
      </c>
      <c r="I209" s="181"/>
      <c r="L209" s="176"/>
      <c r="M209" s="182"/>
      <c r="N209" s="183"/>
      <c r="O209" s="183"/>
      <c r="P209" s="183"/>
      <c r="Q209" s="183"/>
      <c r="R209" s="183"/>
      <c r="S209" s="183"/>
      <c r="T209" s="184"/>
      <c r="AT209" s="178" t="s">
        <v>132</v>
      </c>
      <c r="AU209" s="178" t="s">
        <v>81</v>
      </c>
      <c r="AV209" s="175" t="s">
        <v>81</v>
      </c>
      <c r="AW209" s="175" t="s">
        <v>31</v>
      </c>
      <c r="AX209" s="175" t="s">
        <v>79</v>
      </c>
      <c r="AY209" s="178" t="s">
        <v>119</v>
      </c>
    </row>
    <row r="210" s="27" customFormat="true" ht="19.4" hidden="false" customHeight="false" outlineLevel="0" collapsed="false">
      <c r="A210" s="22"/>
      <c r="B210" s="160"/>
      <c r="C210" s="161" t="s">
        <v>328</v>
      </c>
      <c r="D210" s="161" t="s">
        <v>122</v>
      </c>
      <c r="E210" s="162" t="s">
        <v>329</v>
      </c>
      <c r="F210" s="163" t="s">
        <v>330</v>
      </c>
      <c r="G210" s="164" t="s">
        <v>311</v>
      </c>
      <c r="H210" s="165" t="n">
        <v>13.2</v>
      </c>
      <c r="I210" s="166"/>
      <c r="J210" s="167" t="n">
        <f aca="false">ROUND(I210*H210,2)</f>
        <v>0</v>
      </c>
      <c r="K210" s="168" t="s">
        <v>126</v>
      </c>
      <c r="L210" s="23"/>
      <c r="M210" s="169"/>
      <c r="N210" s="170" t="s">
        <v>39</v>
      </c>
      <c r="O210" s="60"/>
      <c r="P210" s="171" t="n">
        <f aca="false">O210*H210</f>
        <v>0</v>
      </c>
      <c r="Q210" s="171" t="n">
        <v>0.00058</v>
      </c>
      <c r="R210" s="171" t="n">
        <f aca="false">Q210*H210</f>
        <v>0.007656</v>
      </c>
      <c r="S210" s="171" t="n">
        <v>0</v>
      </c>
      <c r="T210" s="172" t="n">
        <f aca="false">S210*H210</f>
        <v>0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3" t="s">
        <v>204</v>
      </c>
      <c r="AT210" s="173" t="s">
        <v>122</v>
      </c>
      <c r="AU210" s="173" t="s">
        <v>81</v>
      </c>
      <c r="AY210" s="3" t="s">
        <v>119</v>
      </c>
      <c r="BE210" s="174" t="n">
        <f aca="false">IF(N210="základní",J210,0)</f>
        <v>0</v>
      </c>
      <c r="BF210" s="174" t="n">
        <f aca="false">IF(N210="snížená",J210,0)</f>
        <v>0</v>
      </c>
      <c r="BG210" s="174" t="n">
        <f aca="false">IF(N210="zákl. přenesená",J210,0)</f>
        <v>0</v>
      </c>
      <c r="BH210" s="174" t="n">
        <f aca="false">IF(N210="sníž. přenesená",J210,0)</f>
        <v>0</v>
      </c>
      <c r="BI210" s="174" t="n">
        <f aca="false">IF(N210="nulová",J210,0)</f>
        <v>0</v>
      </c>
      <c r="BJ210" s="3" t="s">
        <v>79</v>
      </c>
      <c r="BK210" s="174" t="n">
        <f aca="false">ROUND(I210*H210,2)</f>
        <v>0</v>
      </c>
      <c r="BL210" s="3" t="s">
        <v>204</v>
      </c>
      <c r="BM210" s="173" t="s">
        <v>331</v>
      </c>
    </row>
    <row r="211" s="175" customFormat="true" ht="12.8" hidden="false" customHeight="false" outlineLevel="0" collapsed="false">
      <c r="B211" s="176"/>
      <c r="D211" s="177" t="s">
        <v>132</v>
      </c>
      <c r="E211" s="178"/>
      <c r="F211" s="179" t="s">
        <v>332</v>
      </c>
      <c r="H211" s="180" t="n">
        <v>13.2</v>
      </c>
      <c r="I211" s="181"/>
      <c r="L211" s="176"/>
      <c r="M211" s="182"/>
      <c r="N211" s="183"/>
      <c r="O211" s="183"/>
      <c r="P211" s="183"/>
      <c r="Q211" s="183"/>
      <c r="R211" s="183"/>
      <c r="S211" s="183"/>
      <c r="T211" s="184"/>
      <c r="AT211" s="178" t="s">
        <v>132</v>
      </c>
      <c r="AU211" s="178" t="s">
        <v>81</v>
      </c>
      <c r="AV211" s="175" t="s">
        <v>81</v>
      </c>
      <c r="AW211" s="175" t="s">
        <v>31</v>
      </c>
      <c r="AX211" s="175" t="s">
        <v>79</v>
      </c>
      <c r="AY211" s="178" t="s">
        <v>119</v>
      </c>
    </row>
    <row r="212" s="27" customFormat="true" ht="28.35" hidden="false" customHeight="false" outlineLevel="0" collapsed="false">
      <c r="A212" s="22"/>
      <c r="B212" s="160"/>
      <c r="C212" s="195" t="s">
        <v>333</v>
      </c>
      <c r="D212" s="195" t="s">
        <v>262</v>
      </c>
      <c r="E212" s="196" t="s">
        <v>334</v>
      </c>
      <c r="F212" s="197" t="s">
        <v>335</v>
      </c>
      <c r="G212" s="198" t="s">
        <v>125</v>
      </c>
      <c r="H212" s="199" t="n">
        <v>28.75</v>
      </c>
      <c r="I212" s="200"/>
      <c r="J212" s="201" t="n">
        <f aca="false">ROUND(I212*H212,2)</f>
        <v>0</v>
      </c>
      <c r="K212" s="202" t="s">
        <v>126</v>
      </c>
      <c r="L212" s="203"/>
      <c r="M212" s="204"/>
      <c r="N212" s="205" t="s">
        <v>39</v>
      </c>
      <c r="O212" s="60"/>
      <c r="P212" s="171" t="n">
        <f aca="false">O212*H212</f>
        <v>0</v>
      </c>
      <c r="Q212" s="171" t="n">
        <v>0.025</v>
      </c>
      <c r="R212" s="171" t="n">
        <f aca="false">Q212*H212</f>
        <v>0.71875</v>
      </c>
      <c r="S212" s="171" t="n">
        <v>0</v>
      </c>
      <c r="T212" s="172" t="n">
        <f aca="false">S212*H212</f>
        <v>0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3" t="s">
        <v>265</v>
      </c>
      <c r="AT212" s="173" t="s">
        <v>262</v>
      </c>
      <c r="AU212" s="173" t="s">
        <v>81</v>
      </c>
      <c r="AY212" s="3" t="s">
        <v>119</v>
      </c>
      <c r="BE212" s="174" t="n">
        <f aca="false">IF(N212="základní",J212,0)</f>
        <v>0</v>
      </c>
      <c r="BF212" s="174" t="n">
        <f aca="false">IF(N212="snížená",J212,0)</f>
        <v>0</v>
      </c>
      <c r="BG212" s="174" t="n">
        <f aca="false">IF(N212="zákl. přenesená",J212,0)</f>
        <v>0</v>
      </c>
      <c r="BH212" s="174" t="n">
        <f aca="false">IF(N212="sníž. přenesená",J212,0)</f>
        <v>0</v>
      </c>
      <c r="BI212" s="174" t="n">
        <f aca="false">IF(N212="nulová",J212,0)</f>
        <v>0</v>
      </c>
      <c r="BJ212" s="3" t="s">
        <v>79</v>
      </c>
      <c r="BK212" s="174" t="n">
        <f aca="false">ROUND(I212*H212,2)</f>
        <v>0</v>
      </c>
      <c r="BL212" s="3" t="s">
        <v>204</v>
      </c>
      <c r="BM212" s="173" t="s">
        <v>336</v>
      </c>
    </row>
    <row r="213" s="175" customFormat="true" ht="12.8" hidden="false" customHeight="false" outlineLevel="0" collapsed="false">
      <c r="B213" s="176"/>
      <c r="D213" s="177" t="s">
        <v>132</v>
      </c>
      <c r="E213" s="178"/>
      <c r="F213" s="179" t="s">
        <v>337</v>
      </c>
      <c r="H213" s="180" t="n">
        <v>25</v>
      </c>
      <c r="I213" s="181"/>
      <c r="L213" s="176"/>
      <c r="M213" s="182"/>
      <c r="N213" s="183"/>
      <c r="O213" s="183"/>
      <c r="P213" s="183"/>
      <c r="Q213" s="183"/>
      <c r="R213" s="183"/>
      <c r="S213" s="183"/>
      <c r="T213" s="184"/>
      <c r="AT213" s="178" t="s">
        <v>132</v>
      </c>
      <c r="AU213" s="178" t="s">
        <v>81</v>
      </c>
      <c r="AV213" s="175" t="s">
        <v>81</v>
      </c>
      <c r="AW213" s="175" t="s">
        <v>31</v>
      </c>
      <c r="AX213" s="175" t="s">
        <v>79</v>
      </c>
      <c r="AY213" s="178" t="s">
        <v>119</v>
      </c>
    </row>
    <row r="214" s="175" customFormat="true" ht="12.8" hidden="false" customHeight="false" outlineLevel="0" collapsed="false">
      <c r="B214" s="176"/>
      <c r="D214" s="177" t="s">
        <v>132</v>
      </c>
      <c r="F214" s="179" t="s">
        <v>338</v>
      </c>
      <c r="H214" s="180" t="n">
        <v>28.75</v>
      </c>
      <c r="I214" s="181"/>
      <c r="L214" s="176"/>
      <c r="M214" s="182"/>
      <c r="N214" s="183"/>
      <c r="O214" s="183"/>
      <c r="P214" s="183"/>
      <c r="Q214" s="183"/>
      <c r="R214" s="183"/>
      <c r="S214" s="183"/>
      <c r="T214" s="184"/>
      <c r="AT214" s="178" t="s">
        <v>132</v>
      </c>
      <c r="AU214" s="178" t="s">
        <v>81</v>
      </c>
      <c r="AV214" s="175" t="s">
        <v>81</v>
      </c>
      <c r="AW214" s="175" t="s">
        <v>2</v>
      </c>
      <c r="AX214" s="175" t="s">
        <v>79</v>
      </c>
      <c r="AY214" s="178" t="s">
        <v>119</v>
      </c>
    </row>
    <row r="215" s="27" customFormat="true" ht="33" hidden="false" customHeight="true" outlineLevel="0" collapsed="false">
      <c r="A215" s="22"/>
      <c r="B215" s="160"/>
      <c r="C215" s="161" t="s">
        <v>339</v>
      </c>
      <c r="D215" s="161" t="s">
        <v>122</v>
      </c>
      <c r="E215" s="162" t="s">
        <v>340</v>
      </c>
      <c r="F215" s="163" t="s">
        <v>341</v>
      </c>
      <c r="G215" s="164" t="s">
        <v>311</v>
      </c>
      <c r="H215" s="165" t="n">
        <v>9</v>
      </c>
      <c r="I215" s="166"/>
      <c r="J215" s="167" t="n">
        <f aca="false">ROUND(I215*H215,2)</f>
        <v>0</v>
      </c>
      <c r="K215" s="168" t="s">
        <v>126</v>
      </c>
      <c r="L215" s="23"/>
      <c r="M215" s="169"/>
      <c r="N215" s="170" t="s">
        <v>39</v>
      </c>
      <c r="O215" s="60"/>
      <c r="P215" s="171" t="n">
        <f aca="false">O215*H215</f>
        <v>0</v>
      </c>
      <c r="Q215" s="171" t="n">
        <v>0.00058</v>
      </c>
      <c r="R215" s="171" t="n">
        <f aca="false">Q215*H215</f>
        <v>0.00522</v>
      </c>
      <c r="S215" s="171" t="n">
        <v>0</v>
      </c>
      <c r="T215" s="172" t="n">
        <f aca="false">S215*H215</f>
        <v>0</v>
      </c>
      <c r="U215" s="22"/>
      <c r="V215" s="22"/>
      <c r="W215" s="22"/>
      <c r="X215" s="22"/>
      <c r="Y215" s="22"/>
      <c r="Z215" s="22"/>
      <c r="AA215" s="22"/>
      <c r="AB215" s="22"/>
      <c r="AC215" s="22"/>
      <c r="AD215" s="22"/>
      <c r="AE215" s="22"/>
      <c r="AR215" s="173" t="s">
        <v>204</v>
      </c>
      <c r="AT215" s="173" t="s">
        <v>122</v>
      </c>
      <c r="AU215" s="173" t="s">
        <v>81</v>
      </c>
      <c r="AY215" s="3" t="s">
        <v>119</v>
      </c>
      <c r="BE215" s="174" t="n">
        <f aca="false">IF(N215="základní",J215,0)</f>
        <v>0</v>
      </c>
      <c r="BF215" s="174" t="n">
        <f aca="false">IF(N215="snížená",J215,0)</f>
        <v>0</v>
      </c>
      <c r="BG215" s="174" t="n">
        <f aca="false">IF(N215="zákl. přenesená",J215,0)</f>
        <v>0</v>
      </c>
      <c r="BH215" s="174" t="n">
        <f aca="false">IF(N215="sníž. přenesená",J215,0)</f>
        <v>0</v>
      </c>
      <c r="BI215" s="174" t="n">
        <f aca="false">IF(N215="nulová",J215,0)</f>
        <v>0</v>
      </c>
      <c r="BJ215" s="3" t="s">
        <v>79</v>
      </c>
      <c r="BK215" s="174" t="n">
        <f aca="false">ROUND(I215*H215,2)</f>
        <v>0</v>
      </c>
      <c r="BL215" s="3" t="s">
        <v>204</v>
      </c>
      <c r="BM215" s="173" t="s">
        <v>342</v>
      </c>
    </row>
    <row r="216" s="27" customFormat="true" ht="16.5" hidden="false" customHeight="true" outlineLevel="0" collapsed="false">
      <c r="A216" s="22"/>
      <c r="B216" s="160"/>
      <c r="C216" s="161" t="s">
        <v>343</v>
      </c>
      <c r="D216" s="161" t="s">
        <v>122</v>
      </c>
      <c r="E216" s="162" t="s">
        <v>344</v>
      </c>
      <c r="F216" s="163" t="s">
        <v>345</v>
      </c>
      <c r="G216" s="164" t="s">
        <v>125</v>
      </c>
      <c r="H216" s="165" t="n">
        <v>11.05</v>
      </c>
      <c r="I216" s="166"/>
      <c r="J216" s="167" t="n">
        <f aca="false">ROUND(I216*H216,2)</f>
        <v>0</v>
      </c>
      <c r="K216" s="168" t="s">
        <v>126</v>
      </c>
      <c r="L216" s="23"/>
      <c r="M216" s="169"/>
      <c r="N216" s="170" t="s">
        <v>39</v>
      </c>
      <c r="O216" s="60"/>
      <c r="P216" s="171" t="n">
        <f aca="false">O216*H216</f>
        <v>0</v>
      </c>
      <c r="Q216" s="171" t="n">
        <v>0</v>
      </c>
      <c r="R216" s="171" t="n">
        <f aca="false">Q216*H216</f>
        <v>0</v>
      </c>
      <c r="S216" s="171" t="n">
        <v>0.0353</v>
      </c>
      <c r="T216" s="172" t="n">
        <f aca="false">S216*H216</f>
        <v>0.390065</v>
      </c>
      <c r="U216" s="22"/>
      <c r="V216" s="22"/>
      <c r="W216" s="22"/>
      <c r="X216" s="22"/>
      <c r="Y216" s="22"/>
      <c r="Z216" s="22"/>
      <c r="AA216" s="22"/>
      <c r="AB216" s="22"/>
      <c r="AC216" s="22"/>
      <c r="AD216" s="22"/>
      <c r="AE216" s="22"/>
      <c r="AR216" s="173" t="s">
        <v>204</v>
      </c>
      <c r="AT216" s="173" t="s">
        <v>122</v>
      </c>
      <c r="AU216" s="173" t="s">
        <v>81</v>
      </c>
      <c r="AY216" s="3" t="s">
        <v>119</v>
      </c>
      <c r="BE216" s="174" t="n">
        <f aca="false">IF(N216="základní",J216,0)</f>
        <v>0</v>
      </c>
      <c r="BF216" s="174" t="n">
        <f aca="false">IF(N216="snížená",J216,0)</f>
        <v>0</v>
      </c>
      <c r="BG216" s="174" t="n">
        <f aca="false">IF(N216="zákl. přenesená",J216,0)</f>
        <v>0</v>
      </c>
      <c r="BH216" s="174" t="n">
        <f aca="false">IF(N216="sníž. přenesená",J216,0)</f>
        <v>0</v>
      </c>
      <c r="BI216" s="174" t="n">
        <f aca="false">IF(N216="nulová",J216,0)</f>
        <v>0</v>
      </c>
      <c r="BJ216" s="3" t="s">
        <v>79</v>
      </c>
      <c r="BK216" s="174" t="n">
        <f aca="false">ROUND(I216*H216,2)</f>
        <v>0</v>
      </c>
      <c r="BL216" s="3" t="s">
        <v>204</v>
      </c>
      <c r="BM216" s="173" t="s">
        <v>346</v>
      </c>
    </row>
    <row r="217" s="175" customFormat="true" ht="12.8" hidden="false" customHeight="false" outlineLevel="0" collapsed="false">
      <c r="B217" s="176"/>
      <c r="D217" s="177" t="s">
        <v>132</v>
      </c>
      <c r="E217" s="178"/>
      <c r="F217" s="179" t="s">
        <v>347</v>
      </c>
      <c r="H217" s="180" t="n">
        <v>2.88</v>
      </c>
      <c r="I217" s="181"/>
      <c r="L217" s="176"/>
      <c r="M217" s="182"/>
      <c r="N217" s="183"/>
      <c r="O217" s="183"/>
      <c r="P217" s="183"/>
      <c r="Q217" s="183"/>
      <c r="R217" s="183"/>
      <c r="S217" s="183"/>
      <c r="T217" s="184"/>
      <c r="AT217" s="178" t="s">
        <v>132</v>
      </c>
      <c r="AU217" s="178" t="s">
        <v>81</v>
      </c>
      <c r="AV217" s="175" t="s">
        <v>81</v>
      </c>
      <c r="AW217" s="175" t="s">
        <v>31</v>
      </c>
      <c r="AX217" s="175" t="s">
        <v>74</v>
      </c>
      <c r="AY217" s="178" t="s">
        <v>119</v>
      </c>
    </row>
    <row r="218" s="175" customFormat="true" ht="12.8" hidden="false" customHeight="false" outlineLevel="0" collapsed="false">
      <c r="B218" s="176"/>
      <c r="D218" s="177" t="s">
        <v>132</v>
      </c>
      <c r="E218" s="178"/>
      <c r="F218" s="179" t="s">
        <v>348</v>
      </c>
      <c r="H218" s="180" t="n">
        <v>8.17</v>
      </c>
      <c r="I218" s="181"/>
      <c r="L218" s="176"/>
      <c r="M218" s="182"/>
      <c r="N218" s="183"/>
      <c r="O218" s="183"/>
      <c r="P218" s="183"/>
      <c r="Q218" s="183"/>
      <c r="R218" s="183"/>
      <c r="S218" s="183"/>
      <c r="T218" s="184"/>
      <c r="AT218" s="178" t="s">
        <v>132</v>
      </c>
      <c r="AU218" s="178" t="s">
        <v>81</v>
      </c>
      <c r="AV218" s="175" t="s">
        <v>81</v>
      </c>
      <c r="AW218" s="175" t="s">
        <v>31</v>
      </c>
      <c r="AX218" s="175" t="s">
        <v>74</v>
      </c>
      <c r="AY218" s="178" t="s">
        <v>119</v>
      </c>
    </row>
    <row r="219" s="185" customFormat="true" ht="12.8" hidden="false" customHeight="false" outlineLevel="0" collapsed="false">
      <c r="B219" s="186"/>
      <c r="D219" s="177" t="s">
        <v>132</v>
      </c>
      <c r="E219" s="187"/>
      <c r="F219" s="188" t="s">
        <v>135</v>
      </c>
      <c r="H219" s="189" t="n">
        <v>11.05</v>
      </c>
      <c r="I219" s="190"/>
      <c r="L219" s="186"/>
      <c r="M219" s="191"/>
      <c r="N219" s="192"/>
      <c r="O219" s="192"/>
      <c r="P219" s="192"/>
      <c r="Q219" s="192"/>
      <c r="R219" s="192"/>
      <c r="S219" s="192"/>
      <c r="T219" s="193"/>
      <c r="AT219" s="187" t="s">
        <v>132</v>
      </c>
      <c r="AU219" s="187" t="s">
        <v>81</v>
      </c>
      <c r="AV219" s="185" t="s">
        <v>127</v>
      </c>
      <c r="AW219" s="185" t="s">
        <v>31</v>
      </c>
      <c r="AX219" s="185" t="s">
        <v>79</v>
      </c>
      <c r="AY219" s="187" t="s">
        <v>119</v>
      </c>
    </row>
    <row r="220" s="27" customFormat="true" ht="28.35" hidden="false" customHeight="false" outlineLevel="0" collapsed="false">
      <c r="A220" s="22"/>
      <c r="B220" s="160"/>
      <c r="C220" s="161" t="s">
        <v>349</v>
      </c>
      <c r="D220" s="161" t="s">
        <v>122</v>
      </c>
      <c r="E220" s="162" t="s">
        <v>350</v>
      </c>
      <c r="F220" s="163" t="s">
        <v>351</v>
      </c>
      <c r="G220" s="164" t="s">
        <v>125</v>
      </c>
      <c r="H220" s="165" t="n">
        <v>11.05</v>
      </c>
      <c r="I220" s="166"/>
      <c r="J220" s="167" t="n">
        <f aca="false">ROUND(I220*H220,2)</f>
        <v>0</v>
      </c>
      <c r="K220" s="168" t="s">
        <v>126</v>
      </c>
      <c r="L220" s="23"/>
      <c r="M220" s="169"/>
      <c r="N220" s="170" t="s">
        <v>39</v>
      </c>
      <c r="O220" s="60"/>
      <c r="P220" s="171" t="n">
        <f aca="false">O220*H220</f>
        <v>0</v>
      </c>
      <c r="Q220" s="171" t="n">
        <v>0.009</v>
      </c>
      <c r="R220" s="171" t="n">
        <f aca="false">Q220*H220</f>
        <v>0.09945</v>
      </c>
      <c r="S220" s="171" t="n">
        <v>0</v>
      </c>
      <c r="T220" s="172" t="n">
        <f aca="false">S220*H220</f>
        <v>0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3" t="s">
        <v>204</v>
      </c>
      <c r="AT220" s="173" t="s">
        <v>122</v>
      </c>
      <c r="AU220" s="173" t="s">
        <v>81</v>
      </c>
      <c r="AY220" s="3" t="s">
        <v>119</v>
      </c>
      <c r="BE220" s="174" t="n">
        <f aca="false">IF(N220="základní",J220,0)</f>
        <v>0</v>
      </c>
      <c r="BF220" s="174" t="n">
        <f aca="false">IF(N220="snížená",J220,0)</f>
        <v>0</v>
      </c>
      <c r="BG220" s="174" t="n">
        <f aca="false">IF(N220="zákl. přenesená",J220,0)</f>
        <v>0</v>
      </c>
      <c r="BH220" s="174" t="n">
        <f aca="false">IF(N220="sníž. přenesená",J220,0)</f>
        <v>0</v>
      </c>
      <c r="BI220" s="174" t="n">
        <f aca="false">IF(N220="nulová",J220,0)</f>
        <v>0</v>
      </c>
      <c r="BJ220" s="3" t="s">
        <v>79</v>
      </c>
      <c r="BK220" s="174" t="n">
        <f aca="false">ROUND(I220*H220,2)</f>
        <v>0</v>
      </c>
      <c r="BL220" s="3" t="s">
        <v>204</v>
      </c>
      <c r="BM220" s="173" t="s">
        <v>352</v>
      </c>
    </row>
    <row r="221" s="175" customFormat="true" ht="12.8" hidden="false" customHeight="false" outlineLevel="0" collapsed="false">
      <c r="B221" s="176"/>
      <c r="D221" s="177" t="s">
        <v>132</v>
      </c>
      <c r="E221" s="178"/>
      <c r="F221" s="179" t="s">
        <v>353</v>
      </c>
      <c r="H221" s="180" t="n">
        <v>11.05</v>
      </c>
      <c r="I221" s="181"/>
      <c r="L221" s="176"/>
      <c r="M221" s="182"/>
      <c r="N221" s="183"/>
      <c r="O221" s="183"/>
      <c r="P221" s="183"/>
      <c r="Q221" s="183"/>
      <c r="R221" s="183"/>
      <c r="S221" s="183"/>
      <c r="T221" s="184"/>
      <c r="AT221" s="178" t="s">
        <v>132</v>
      </c>
      <c r="AU221" s="178" t="s">
        <v>81</v>
      </c>
      <c r="AV221" s="175" t="s">
        <v>81</v>
      </c>
      <c r="AW221" s="175" t="s">
        <v>31</v>
      </c>
      <c r="AX221" s="175" t="s">
        <v>79</v>
      </c>
      <c r="AY221" s="178" t="s">
        <v>119</v>
      </c>
    </row>
    <row r="222" s="27" customFormat="true" ht="19.4" hidden="false" customHeight="false" outlineLevel="0" collapsed="false">
      <c r="A222" s="22"/>
      <c r="B222" s="160"/>
      <c r="C222" s="161" t="s">
        <v>354</v>
      </c>
      <c r="D222" s="161" t="s">
        <v>122</v>
      </c>
      <c r="E222" s="162" t="s">
        <v>355</v>
      </c>
      <c r="F222" s="163" t="s">
        <v>356</v>
      </c>
      <c r="G222" s="164" t="s">
        <v>125</v>
      </c>
      <c r="H222" s="165" t="n">
        <v>28.75</v>
      </c>
      <c r="I222" s="166"/>
      <c r="J222" s="167" t="n">
        <f aca="false">ROUND(I222*H222,2)</f>
        <v>0</v>
      </c>
      <c r="K222" s="168" t="s">
        <v>126</v>
      </c>
      <c r="L222" s="23"/>
      <c r="M222" s="169"/>
      <c r="N222" s="170" t="s">
        <v>39</v>
      </c>
      <c r="O222" s="60"/>
      <c r="P222" s="171" t="n">
        <f aca="false">O222*H222</f>
        <v>0</v>
      </c>
      <c r="Q222" s="171" t="n">
        <v>0</v>
      </c>
      <c r="R222" s="171" t="n">
        <f aca="false">Q222*H222</f>
        <v>0</v>
      </c>
      <c r="S222" s="171" t="n">
        <v>0</v>
      </c>
      <c r="T222" s="172" t="n">
        <f aca="false">S222*H222</f>
        <v>0</v>
      </c>
      <c r="U222" s="22"/>
      <c r="V222" s="22"/>
      <c r="W222" s="22"/>
      <c r="X222" s="22"/>
      <c r="Y222" s="22"/>
      <c r="Z222" s="22"/>
      <c r="AA222" s="22"/>
      <c r="AB222" s="22"/>
      <c r="AC222" s="22"/>
      <c r="AD222" s="22"/>
      <c r="AE222" s="22"/>
      <c r="AR222" s="173" t="s">
        <v>204</v>
      </c>
      <c r="AT222" s="173" t="s">
        <v>122</v>
      </c>
      <c r="AU222" s="173" t="s">
        <v>81</v>
      </c>
      <c r="AY222" s="3" t="s">
        <v>119</v>
      </c>
      <c r="BE222" s="174" t="n">
        <f aca="false">IF(N222="základní",J222,0)</f>
        <v>0</v>
      </c>
      <c r="BF222" s="174" t="n">
        <f aca="false">IF(N222="snížená",J222,0)</f>
        <v>0</v>
      </c>
      <c r="BG222" s="174" t="n">
        <f aca="false">IF(N222="zákl. přenesená",J222,0)</f>
        <v>0</v>
      </c>
      <c r="BH222" s="174" t="n">
        <f aca="false">IF(N222="sníž. přenesená",J222,0)</f>
        <v>0</v>
      </c>
      <c r="BI222" s="174" t="n">
        <f aca="false">IF(N222="nulová",J222,0)</f>
        <v>0</v>
      </c>
      <c r="BJ222" s="3" t="s">
        <v>79</v>
      </c>
      <c r="BK222" s="174" t="n">
        <f aca="false">ROUND(I222*H222,2)</f>
        <v>0</v>
      </c>
      <c r="BL222" s="3" t="s">
        <v>204</v>
      </c>
      <c r="BM222" s="173" t="s">
        <v>357</v>
      </c>
    </row>
    <row r="223" s="27" customFormat="true" ht="19.4" hidden="false" customHeight="false" outlineLevel="0" collapsed="false">
      <c r="A223" s="22"/>
      <c r="B223" s="160"/>
      <c r="C223" s="161" t="s">
        <v>358</v>
      </c>
      <c r="D223" s="161" t="s">
        <v>122</v>
      </c>
      <c r="E223" s="162" t="s">
        <v>359</v>
      </c>
      <c r="F223" s="163" t="s">
        <v>360</v>
      </c>
      <c r="G223" s="164" t="s">
        <v>243</v>
      </c>
      <c r="H223" s="194"/>
      <c r="I223" s="166"/>
      <c r="J223" s="167" t="n">
        <f aca="false">ROUND(I223*H223,2)</f>
        <v>0</v>
      </c>
      <c r="K223" s="168" t="s">
        <v>126</v>
      </c>
      <c r="L223" s="23"/>
      <c r="M223" s="169"/>
      <c r="N223" s="170" t="s">
        <v>39</v>
      </c>
      <c r="O223" s="60"/>
      <c r="P223" s="171" t="n">
        <f aca="false">O223*H223</f>
        <v>0</v>
      </c>
      <c r="Q223" s="171" t="n">
        <v>0</v>
      </c>
      <c r="R223" s="171" t="n">
        <f aca="false">Q223*H223</f>
        <v>0</v>
      </c>
      <c r="S223" s="171" t="n">
        <v>0</v>
      </c>
      <c r="T223" s="172" t="n">
        <f aca="false">S223*H223</f>
        <v>0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3" t="s">
        <v>204</v>
      </c>
      <c r="AT223" s="173" t="s">
        <v>122</v>
      </c>
      <c r="AU223" s="173" t="s">
        <v>81</v>
      </c>
      <c r="AY223" s="3" t="s">
        <v>119</v>
      </c>
      <c r="BE223" s="174" t="n">
        <f aca="false">IF(N223="základní",J223,0)</f>
        <v>0</v>
      </c>
      <c r="BF223" s="174" t="n">
        <f aca="false">IF(N223="snížená",J223,0)</f>
        <v>0</v>
      </c>
      <c r="BG223" s="174" t="n">
        <f aca="false">IF(N223="zákl. přenesená",J223,0)</f>
        <v>0</v>
      </c>
      <c r="BH223" s="174" t="n">
        <f aca="false">IF(N223="sníž. přenesená",J223,0)</f>
        <v>0</v>
      </c>
      <c r="BI223" s="174" t="n">
        <f aca="false">IF(N223="nulová",J223,0)</f>
        <v>0</v>
      </c>
      <c r="BJ223" s="3" t="s">
        <v>79</v>
      </c>
      <c r="BK223" s="174" t="n">
        <f aca="false">ROUND(I223*H223,2)</f>
        <v>0</v>
      </c>
      <c r="BL223" s="3" t="s">
        <v>204</v>
      </c>
      <c r="BM223" s="173" t="s">
        <v>361</v>
      </c>
    </row>
    <row r="224" s="146" customFormat="true" ht="22.8" hidden="false" customHeight="true" outlineLevel="0" collapsed="false">
      <c r="B224" s="147"/>
      <c r="D224" s="148" t="s">
        <v>73</v>
      </c>
      <c r="E224" s="158" t="s">
        <v>362</v>
      </c>
      <c r="F224" s="148" t="s">
        <v>363</v>
      </c>
      <c r="I224" s="150"/>
      <c r="J224" s="159" t="n">
        <f aca="false">BK224</f>
        <v>0</v>
      </c>
      <c r="L224" s="147"/>
      <c r="M224" s="152"/>
      <c r="N224" s="153"/>
      <c r="O224" s="153"/>
      <c r="P224" s="154" t="n">
        <f aca="false">SUM(P225:P232)</f>
        <v>0</v>
      </c>
      <c r="Q224" s="153"/>
      <c r="R224" s="154" t="n">
        <f aca="false">SUM(R225:R232)</f>
        <v>0.0005855</v>
      </c>
      <c r="S224" s="153"/>
      <c r="T224" s="155" t="n">
        <f aca="false">SUM(T225:T232)</f>
        <v>0</v>
      </c>
      <c r="AR224" s="148" t="s">
        <v>81</v>
      </c>
      <c r="AT224" s="156" t="s">
        <v>73</v>
      </c>
      <c r="AU224" s="156" t="s">
        <v>79</v>
      </c>
      <c r="AY224" s="148" t="s">
        <v>119</v>
      </c>
      <c r="BK224" s="157" t="n">
        <f aca="false">SUM(BK225:BK232)</f>
        <v>0</v>
      </c>
    </row>
    <row r="225" s="27" customFormat="true" ht="16.5" hidden="false" customHeight="true" outlineLevel="0" collapsed="false">
      <c r="A225" s="22"/>
      <c r="B225" s="160"/>
      <c r="C225" s="161" t="s">
        <v>364</v>
      </c>
      <c r="D225" s="161" t="s">
        <v>122</v>
      </c>
      <c r="E225" s="162" t="s">
        <v>365</v>
      </c>
      <c r="F225" s="163" t="s">
        <v>366</v>
      </c>
      <c r="G225" s="164" t="s">
        <v>125</v>
      </c>
      <c r="H225" s="165" t="n">
        <v>1.225</v>
      </c>
      <c r="I225" s="166"/>
      <c r="J225" s="167" t="n">
        <f aca="false">ROUND(I225*H225,2)</f>
        <v>0</v>
      </c>
      <c r="K225" s="168" t="s">
        <v>126</v>
      </c>
      <c r="L225" s="23"/>
      <c r="M225" s="169"/>
      <c r="N225" s="170" t="s">
        <v>39</v>
      </c>
      <c r="O225" s="60"/>
      <c r="P225" s="171" t="n">
        <f aca="false">O225*H225</f>
        <v>0</v>
      </c>
      <c r="Q225" s="171" t="n">
        <v>0</v>
      </c>
      <c r="R225" s="171" t="n">
        <f aca="false">Q225*H225</f>
        <v>0</v>
      </c>
      <c r="S225" s="171" t="n">
        <v>0</v>
      </c>
      <c r="T225" s="172" t="n">
        <f aca="false">S225*H225</f>
        <v>0</v>
      </c>
      <c r="U225" s="22"/>
      <c r="V225" s="22"/>
      <c r="W225" s="22"/>
      <c r="X225" s="22"/>
      <c r="Y225" s="22"/>
      <c r="Z225" s="22"/>
      <c r="AA225" s="22"/>
      <c r="AB225" s="22"/>
      <c r="AC225" s="22"/>
      <c r="AD225" s="22"/>
      <c r="AE225" s="22"/>
      <c r="AR225" s="173" t="s">
        <v>204</v>
      </c>
      <c r="AT225" s="173" t="s">
        <v>122</v>
      </c>
      <c r="AU225" s="173" t="s">
        <v>81</v>
      </c>
      <c r="AY225" s="3" t="s">
        <v>119</v>
      </c>
      <c r="BE225" s="174" t="n">
        <f aca="false">IF(N225="základní",J225,0)</f>
        <v>0</v>
      </c>
      <c r="BF225" s="174" t="n">
        <f aca="false">IF(N225="snížená",J225,0)</f>
        <v>0</v>
      </c>
      <c r="BG225" s="174" t="n">
        <f aca="false">IF(N225="zákl. přenesená",J225,0)</f>
        <v>0</v>
      </c>
      <c r="BH225" s="174" t="n">
        <f aca="false">IF(N225="sníž. přenesená",J225,0)</f>
        <v>0</v>
      </c>
      <c r="BI225" s="174" t="n">
        <f aca="false">IF(N225="nulová",J225,0)</f>
        <v>0</v>
      </c>
      <c r="BJ225" s="3" t="s">
        <v>79</v>
      </c>
      <c r="BK225" s="174" t="n">
        <f aca="false">ROUND(I225*H225,2)</f>
        <v>0</v>
      </c>
      <c r="BL225" s="3" t="s">
        <v>204</v>
      </c>
      <c r="BM225" s="173" t="s">
        <v>367</v>
      </c>
    </row>
    <row r="226" s="175" customFormat="true" ht="12.8" hidden="false" customHeight="false" outlineLevel="0" collapsed="false">
      <c r="B226" s="176"/>
      <c r="D226" s="177" t="s">
        <v>132</v>
      </c>
      <c r="E226" s="178"/>
      <c r="F226" s="179" t="s">
        <v>368</v>
      </c>
      <c r="H226" s="180" t="n">
        <v>1.225</v>
      </c>
      <c r="I226" s="181"/>
      <c r="L226" s="176"/>
      <c r="M226" s="182"/>
      <c r="N226" s="183"/>
      <c r="O226" s="183"/>
      <c r="P226" s="183"/>
      <c r="Q226" s="183"/>
      <c r="R226" s="183"/>
      <c r="S226" s="183"/>
      <c r="T226" s="184"/>
      <c r="AT226" s="178" t="s">
        <v>132</v>
      </c>
      <c r="AU226" s="178" t="s">
        <v>81</v>
      </c>
      <c r="AV226" s="175" t="s">
        <v>81</v>
      </c>
      <c r="AW226" s="175" t="s">
        <v>31</v>
      </c>
      <c r="AX226" s="175" t="s">
        <v>79</v>
      </c>
      <c r="AY226" s="178" t="s">
        <v>119</v>
      </c>
    </row>
    <row r="227" s="27" customFormat="true" ht="19.4" hidden="false" customHeight="false" outlineLevel="0" collapsed="false">
      <c r="A227" s="22"/>
      <c r="B227" s="160"/>
      <c r="C227" s="161" t="s">
        <v>369</v>
      </c>
      <c r="D227" s="161" t="s">
        <v>122</v>
      </c>
      <c r="E227" s="162" t="s">
        <v>370</v>
      </c>
      <c r="F227" s="163" t="s">
        <v>371</v>
      </c>
      <c r="G227" s="164" t="s">
        <v>125</v>
      </c>
      <c r="H227" s="165" t="n">
        <v>1.225</v>
      </c>
      <c r="I227" s="166"/>
      <c r="J227" s="167" t="n">
        <f aca="false">ROUND(I227*H227,2)</f>
        <v>0</v>
      </c>
      <c r="K227" s="168" t="s">
        <v>126</v>
      </c>
      <c r="L227" s="23"/>
      <c r="M227" s="169"/>
      <c r="N227" s="170" t="s">
        <v>39</v>
      </c>
      <c r="O227" s="60"/>
      <c r="P227" s="171" t="n">
        <f aca="false">O227*H227</f>
        <v>0</v>
      </c>
      <c r="Q227" s="171" t="n">
        <v>0</v>
      </c>
      <c r="R227" s="171" t="n">
        <f aca="false">Q227*H227</f>
        <v>0</v>
      </c>
      <c r="S227" s="171" t="n">
        <v>0</v>
      </c>
      <c r="T227" s="172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3" t="s">
        <v>204</v>
      </c>
      <c r="AT227" s="173" t="s">
        <v>122</v>
      </c>
      <c r="AU227" s="173" t="s">
        <v>81</v>
      </c>
      <c r="AY227" s="3" t="s">
        <v>119</v>
      </c>
      <c r="BE227" s="174" t="n">
        <f aca="false">IF(N227="základní",J227,0)</f>
        <v>0</v>
      </c>
      <c r="BF227" s="174" t="n">
        <f aca="false">IF(N227="snížená",J227,0)</f>
        <v>0</v>
      </c>
      <c r="BG227" s="174" t="n">
        <f aca="false">IF(N227="zákl. přenesená",J227,0)</f>
        <v>0</v>
      </c>
      <c r="BH227" s="174" t="n">
        <f aca="false">IF(N227="sníž. přenesená",J227,0)</f>
        <v>0</v>
      </c>
      <c r="BI227" s="174" t="n">
        <f aca="false">IF(N227="nulová",J227,0)</f>
        <v>0</v>
      </c>
      <c r="BJ227" s="3" t="s">
        <v>79</v>
      </c>
      <c r="BK227" s="174" t="n">
        <f aca="false">ROUND(I227*H227,2)</f>
        <v>0</v>
      </c>
      <c r="BL227" s="3" t="s">
        <v>204</v>
      </c>
      <c r="BM227" s="173" t="s">
        <v>372</v>
      </c>
    </row>
    <row r="228" s="175" customFormat="true" ht="12.8" hidden="false" customHeight="false" outlineLevel="0" collapsed="false">
      <c r="B228" s="176"/>
      <c r="D228" s="177" t="s">
        <v>132</v>
      </c>
      <c r="E228" s="178"/>
      <c r="F228" s="179" t="s">
        <v>368</v>
      </c>
      <c r="H228" s="180" t="n">
        <v>1.225</v>
      </c>
      <c r="I228" s="181"/>
      <c r="L228" s="176"/>
      <c r="M228" s="182"/>
      <c r="N228" s="183"/>
      <c r="O228" s="183"/>
      <c r="P228" s="183"/>
      <c r="Q228" s="183"/>
      <c r="R228" s="183"/>
      <c r="S228" s="183"/>
      <c r="T228" s="184"/>
      <c r="AT228" s="178" t="s">
        <v>132</v>
      </c>
      <c r="AU228" s="178" t="s">
        <v>81</v>
      </c>
      <c r="AV228" s="175" t="s">
        <v>81</v>
      </c>
      <c r="AW228" s="175" t="s">
        <v>31</v>
      </c>
      <c r="AX228" s="175" t="s">
        <v>79</v>
      </c>
      <c r="AY228" s="178" t="s">
        <v>119</v>
      </c>
    </row>
    <row r="229" s="27" customFormat="true" ht="19.4" hidden="false" customHeight="false" outlineLevel="0" collapsed="false">
      <c r="A229" s="22"/>
      <c r="B229" s="160"/>
      <c r="C229" s="161" t="s">
        <v>373</v>
      </c>
      <c r="D229" s="161" t="s">
        <v>122</v>
      </c>
      <c r="E229" s="162" t="s">
        <v>374</v>
      </c>
      <c r="F229" s="163" t="s">
        <v>375</v>
      </c>
      <c r="G229" s="164" t="s">
        <v>125</v>
      </c>
      <c r="H229" s="165" t="n">
        <v>1.225</v>
      </c>
      <c r="I229" s="166"/>
      <c r="J229" s="167" t="n">
        <f aca="false">ROUND(I229*H229,2)</f>
        <v>0</v>
      </c>
      <c r="K229" s="168" t="s">
        <v>126</v>
      </c>
      <c r="L229" s="23"/>
      <c r="M229" s="169"/>
      <c r="N229" s="170" t="s">
        <v>39</v>
      </c>
      <c r="O229" s="60"/>
      <c r="P229" s="171" t="n">
        <f aca="false">O229*H229</f>
        <v>0</v>
      </c>
      <c r="Q229" s="171" t="n">
        <v>0.00014</v>
      </c>
      <c r="R229" s="171" t="n">
        <f aca="false">Q229*H229</f>
        <v>0.0001715</v>
      </c>
      <c r="S229" s="171" t="n">
        <v>0</v>
      </c>
      <c r="T229" s="172" t="n">
        <f aca="false">S229*H229</f>
        <v>0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3" t="s">
        <v>204</v>
      </c>
      <c r="AT229" s="173" t="s">
        <v>122</v>
      </c>
      <c r="AU229" s="173" t="s">
        <v>81</v>
      </c>
      <c r="AY229" s="3" t="s">
        <v>119</v>
      </c>
      <c r="BE229" s="174" t="n">
        <f aca="false">IF(N229="základní",J229,0)</f>
        <v>0</v>
      </c>
      <c r="BF229" s="174" t="n">
        <f aca="false">IF(N229="snížená",J229,0)</f>
        <v>0</v>
      </c>
      <c r="BG229" s="174" t="n">
        <f aca="false">IF(N229="zákl. přenesená",J229,0)</f>
        <v>0</v>
      </c>
      <c r="BH229" s="174" t="n">
        <f aca="false">IF(N229="sníž. přenesená",J229,0)</f>
        <v>0</v>
      </c>
      <c r="BI229" s="174" t="n">
        <f aca="false">IF(N229="nulová",J229,0)</f>
        <v>0</v>
      </c>
      <c r="BJ229" s="3" t="s">
        <v>79</v>
      </c>
      <c r="BK229" s="174" t="n">
        <f aca="false">ROUND(I229*H229,2)</f>
        <v>0</v>
      </c>
      <c r="BL229" s="3" t="s">
        <v>204</v>
      </c>
      <c r="BM229" s="173" t="s">
        <v>376</v>
      </c>
    </row>
    <row r="230" s="27" customFormat="true" ht="19.4" hidden="false" customHeight="false" outlineLevel="0" collapsed="false">
      <c r="A230" s="22"/>
      <c r="B230" s="160"/>
      <c r="C230" s="161" t="s">
        <v>377</v>
      </c>
      <c r="D230" s="161" t="s">
        <v>122</v>
      </c>
      <c r="E230" s="162" t="s">
        <v>378</v>
      </c>
      <c r="F230" s="163" t="s">
        <v>379</v>
      </c>
      <c r="G230" s="164" t="s">
        <v>125</v>
      </c>
      <c r="H230" s="165" t="n">
        <v>1.225</v>
      </c>
      <c r="I230" s="166"/>
      <c r="J230" s="167" t="n">
        <f aca="false">ROUND(I230*H230,2)</f>
        <v>0</v>
      </c>
      <c r="K230" s="168" t="s">
        <v>126</v>
      </c>
      <c r="L230" s="23"/>
      <c r="M230" s="169"/>
      <c r="N230" s="170" t="s">
        <v>39</v>
      </c>
      <c r="O230" s="60"/>
      <c r="P230" s="171" t="n">
        <f aca="false">O230*H230</f>
        <v>0</v>
      </c>
      <c r="Q230" s="171" t="n">
        <v>0.00012</v>
      </c>
      <c r="R230" s="171" t="n">
        <f aca="false">Q230*H230</f>
        <v>0.000147</v>
      </c>
      <c r="S230" s="171" t="n">
        <v>0</v>
      </c>
      <c r="T230" s="172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3" t="s">
        <v>204</v>
      </c>
      <c r="AT230" s="173" t="s">
        <v>122</v>
      </c>
      <c r="AU230" s="173" t="s">
        <v>81</v>
      </c>
      <c r="AY230" s="3" t="s">
        <v>119</v>
      </c>
      <c r="BE230" s="174" t="n">
        <f aca="false">IF(N230="základní",J230,0)</f>
        <v>0</v>
      </c>
      <c r="BF230" s="174" t="n">
        <f aca="false">IF(N230="snížená",J230,0)</f>
        <v>0</v>
      </c>
      <c r="BG230" s="174" t="n">
        <f aca="false">IF(N230="zákl. přenesená",J230,0)</f>
        <v>0</v>
      </c>
      <c r="BH230" s="174" t="n">
        <f aca="false">IF(N230="sníž. přenesená",J230,0)</f>
        <v>0</v>
      </c>
      <c r="BI230" s="174" t="n">
        <f aca="false">IF(N230="nulová",J230,0)</f>
        <v>0</v>
      </c>
      <c r="BJ230" s="3" t="s">
        <v>79</v>
      </c>
      <c r="BK230" s="174" t="n">
        <f aca="false">ROUND(I230*H230,2)</f>
        <v>0</v>
      </c>
      <c r="BL230" s="3" t="s">
        <v>204</v>
      </c>
      <c r="BM230" s="173" t="s">
        <v>380</v>
      </c>
    </row>
    <row r="231" s="27" customFormat="true" ht="19.4" hidden="false" customHeight="false" outlineLevel="0" collapsed="false">
      <c r="A231" s="22"/>
      <c r="B231" s="160"/>
      <c r="C231" s="161" t="s">
        <v>381</v>
      </c>
      <c r="D231" s="161" t="s">
        <v>122</v>
      </c>
      <c r="E231" s="162" t="s">
        <v>382</v>
      </c>
      <c r="F231" s="163" t="s">
        <v>383</v>
      </c>
      <c r="G231" s="164" t="s">
        <v>125</v>
      </c>
      <c r="H231" s="165" t="n">
        <v>1.225</v>
      </c>
      <c r="I231" s="166"/>
      <c r="J231" s="167" t="n">
        <f aca="false">ROUND(I231*H231,2)</f>
        <v>0</v>
      </c>
      <c r="K231" s="168" t="s">
        <v>126</v>
      </c>
      <c r="L231" s="23"/>
      <c r="M231" s="169"/>
      <c r="N231" s="170" t="s">
        <v>39</v>
      </c>
      <c r="O231" s="60"/>
      <c r="P231" s="171" t="n">
        <f aca="false">O231*H231</f>
        <v>0</v>
      </c>
      <c r="Q231" s="171" t="n">
        <v>0.00012</v>
      </c>
      <c r="R231" s="171" t="n">
        <f aca="false">Q231*H231</f>
        <v>0.000147</v>
      </c>
      <c r="S231" s="171" t="n">
        <v>0</v>
      </c>
      <c r="T231" s="172" t="n">
        <f aca="false">S231*H231</f>
        <v>0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3" t="s">
        <v>204</v>
      </c>
      <c r="AT231" s="173" t="s">
        <v>122</v>
      </c>
      <c r="AU231" s="173" t="s">
        <v>81</v>
      </c>
      <c r="AY231" s="3" t="s">
        <v>119</v>
      </c>
      <c r="BE231" s="174" t="n">
        <f aca="false">IF(N231="základní",J231,0)</f>
        <v>0</v>
      </c>
      <c r="BF231" s="174" t="n">
        <f aca="false">IF(N231="snížená",J231,0)</f>
        <v>0</v>
      </c>
      <c r="BG231" s="174" t="n">
        <f aca="false">IF(N231="zákl. přenesená",J231,0)</f>
        <v>0</v>
      </c>
      <c r="BH231" s="174" t="n">
        <f aca="false">IF(N231="sníž. přenesená",J231,0)</f>
        <v>0</v>
      </c>
      <c r="BI231" s="174" t="n">
        <f aca="false">IF(N231="nulová",J231,0)</f>
        <v>0</v>
      </c>
      <c r="BJ231" s="3" t="s">
        <v>79</v>
      </c>
      <c r="BK231" s="174" t="n">
        <f aca="false">ROUND(I231*H231,2)</f>
        <v>0</v>
      </c>
      <c r="BL231" s="3" t="s">
        <v>204</v>
      </c>
      <c r="BM231" s="173" t="s">
        <v>384</v>
      </c>
    </row>
    <row r="232" s="27" customFormat="true" ht="21.75" hidden="false" customHeight="true" outlineLevel="0" collapsed="false">
      <c r="A232" s="22"/>
      <c r="B232" s="160"/>
      <c r="C232" s="161" t="s">
        <v>385</v>
      </c>
      <c r="D232" s="161" t="s">
        <v>122</v>
      </c>
      <c r="E232" s="162" t="s">
        <v>386</v>
      </c>
      <c r="F232" s="163" t="s">
        <v>387</v>
      </c>
      <c r="G232" s="164" t="s">
        <v>238</v>
      </c>
      <c r="H232" s="165" t="n">
        <v>1</v>
      </c>
      <c r="I232" s="166"/>
      <c r="J232" s="167" t="n">
        <f aca="false">ROUND(I232*H232,2)</f>
        <v>0</v>
      </c>
      <c r="K232" s="168"/>
      <c r="L232" s="23"/>
      <c r="M232" s="169"/>
      <c r="N232" s="170" t="s">
        <v>39</v>
      </c>
      <c r="O232" s="60"/>
      <c r="P232" s="171" t="n">
        <f aca="false">O232*H232</f>
        <v>0</v>
      </c>
      <c r="Q232" s="171" t="n">
        <v>0.00012</v>
      </c>
      <c r="R232" s="171" t="n">
        <f aca="false">Q232*H232</f>
        <v>0.00012</v>
      </c>
      <c r="S232" s="171" t="n">
        <v>0</v>
      </c>
      <c r="T232" s="172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3" t="s">
        <v>204</v>
      </c>
      <c r="AT232" s="173" t="s">
        <v>122</v>
      </c>
      <c r="AU232" s="173" t="s">
        <v>81</v>
      </c>
      <c r="AY232" s="3" t="s">
        <v>119</v>
      </c>
      <c r="BE232" s="174" t="n">
        <f aca="false">IF(N232="základní",J232,0)</f>
        <v>0</v>
      </c>
      <c r="BF232" s="174" t="n">
        <f aca="false">IF(N232="snížená",J232,0)</f>
        <v>0</v>
      </c>
      <c r="BG232" s="174" t="n">
        <f aca="false">IF(N232="zákl. přenesená",J232,0)</f>
        <v>0</v>
      </c>
      <c r="BH232" s="174" t="n">
        <f aca="false">IF(N232="sníž. přenesená",J232,0)</f>
        <v>0</v>
      </c>
      <c r="BI232" s="174" t="n">
        <f aca="false">IF(N232="nulová",J232,0)</f>
        <v>0</v>
      </c>
      <c r="BJ232" s="3" t="s">
        <v>79</v>
      </c>
      <c r="BK232" s="174" t="n">
        <f aca="false">ROUND(I232*H232,2)</f>
        <v>0</v>
      </c>
      <c r="BL232" s="3" t="s">
        <v>204</v>
      </c>
      <c r="BM232" s="173" t="s">
        <v>388</v>
      </c>
    </row>
    <row r="233" s="146" customFormat="true" ht="22.8" hidden="false" customHeight="true" outlineLevel="0" collapsed="false">
      <c r="B233" s="147"/>
      <c r="D233" s="148" t="s">
        <v>73</v>
      </c>
      <c r="E233" s="158" t="s">
        <v>389</v>
      </c>
      <c r="F233" s="148" t="s">
        <v>390</v>
      </c>
      <c r="I233" s="150"/>
      <c r="J233" s="159" t="n">
        <f aca="false">BK233</f>
        <v>0</v>
      </c>
      <c r="L233" s="147"/>
      <c r="M233" s="152"/>
      <c r="N233" s="153"/>
      <c r="O233" s="153"/>
      <c r="P233" s="154" t="n">
        <f aca="false">SUM(P234:P239)</f>
        <v>0</v>
      </c>
      <c r="Q233" s="153"/>
      <c r="R233" s="154" t="n">
        <f aca="false">SUM(R234:R239)</f>
        <v>0.2432</v>
      </c>
      <c r="S233" s="153"/>
      <c r="T233" s="155" t="n">
        <f aca="false">SUM(T234:T239)</f>
        <v>0.0358205</v>
      </c>
      <c r="AR233" s="148" t="s">
        <v>81</v>
      </c>
      <c r="AT233" s="156" t="s">
        <v>73</v>
      </c>
      <c r="AU233" s="156" t="s">
        <v>79</v>
      </c>
      <c r="AY233" s="148" t="s">
        <v>119</v>
      </c>
      <c r="BK233" s="157" t="n">
        <f aca="false">SUM(BK234:BK239)</f>
        <v>0</v>
      </c>
    </row>
    <row r="234" s="27" customFormat="true" ht="19.4" hidden="false" customHeight="false" outlineLevel="0" collapsed="false">
      <c r="A234" s="22"/>
      <c r="B234" s="160"/>
      <c r="C234" s="161" t="s">
        <v>391</v>
      </c>
      <c r="D234" s="161" t="s">
        <v>122</v>
      </c>
      <c r="E234" s="162" t="s">
        <v>392</v>
      </c>
      <c r="F234" s="163" t="s">
        <v>393</v>
      </c>
      <c r="G234" s="164" t="s">
        <v>125</v>
      </c>
      <c r="H234" s="165" t="n">
        <v>115.55</v>
      </c>
      <c r="I234" s="166"/>
      <c r="J234" s="167" t="n">
        <f aca="false">ROUND(I234*H234,2)</f>
        <v>0</v>
      </c>
      <c r="K234" s="168" t="s">
        <v>126</v>
      </c>
      <c r="L234" s="23"/>
      <c r="M234" s="169"/>
      <c r="N234" s="170" t="s">
        <v>39</v>
      </c>
      <c r="O234" s="60"/>
      <c r="P234" s="171" t="n">
        <f aca="false">O234*H234</f>
        <v>0</v>
      </c>
      <c r="Q234" s="171" t="n">
        <v>0.001</v>
      </c>
      <c r="R234" s="171" t="n">
        <f aca="false">Q234*H234</f>
        <v>0.11555</v>
      </c>
      <c r="S234" s="171" t="n">
        <v>0.00031</v>
      </c>
      <c r="T234" s="172" t="n">
        <f aca="false">S234*H234</f>
        <v>0.0358205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3" t="s">
        <v>204</v>
      </c>
      <c r="AT234" s="173" t="s">
        <v>122</v>
      </c>
      <c r="AU234" s="173" t="s">
        <v>81</v>
      </c>
      <c r="AY234" s="3" t="s">
        <v>119</v>
      </c>
      <c r="BE234" s="174" t="n">
        <f aca="false">IF(N234="základní",J234,0)</f>
        <v>0</v>
      </c>
      <c r="BF234" s="174" t="n">
        <f aca="false">IF(N234="snížená",J234,0)</f>
        <v>0</v>
      </c>
      <c r="BG234" s="174" t="n">
        <f aca="false">IF(N234="zákl. přenesená",J234,0)</f>
        <v>0</v>
      </c>
      <c r="BH234" s="174" t="n">
        <f aca="false">IF(N234="sníž. přenesená",J234,0)</f>
        <v>0</v>
      </c>
      <c r="BI234" s="174" t="n">
        <f aca="false">IF(N234="nulová",J234,0)</f>
        <v>0</v>
      </c>
      <c r="BJ234" s="3" t="s">
        <v>79</v>
      </c>
      <c r="BK234" s="174" t="n">
        <f aca="false">ROUND(I234*H234,2)</f>
        <v>0</v>
      </c>
      <c r="BL234" s="3" t="s">
        <v>204</v>
      </c>
      <c r="BM234" s="173" t="s">
        <v>394</v>
      </c>
    </row>
    <row r="235" s="175" customFormat="true" ht="12.8" hidden="false" customHeight="false" outlineLevel="0" collapsed="false">
      <c r="B235" s="176"/>
      <c r="D235" s="177" t="s">
        <v>132</v>
      </c>
      <c r="E235" s="178"/>
      <c r="F235" s="179" t="s">
        <v>395</v>
      </c>
      <c r="H235" s="180" t="n">
        <v>115.55</v>
      </c>
      <c r="I235" s="181"/>
      <c r="L235" s="176"/>
      <c r="M235" s="182"/>
      <c r="N235" s="183"/>
      <c r="O235" s="183"/>
      <c r="P235" s="183"/>
      <c r="Q235" s="183"/>
      <c r="R235" s="183"/>
      <c r="S235" s="183"/>
      <c r="T235" s="184"/>
      <c r="AT235" s="178" t="s">
        <v>132</v>
      </c>
      <c r="AU235" s="178" t="s">
        <v>81</v>
      </c>
      <c r="AV235" s="175" t="s">
        <v>81</v>
      </c>
      <c r="AW235" s="175" t="s">
        <v>31</v>
      </c>
      <c r="AX235" s="175" t="s">
        <v>79</v>
      </c>
      <c r="AY235" s="178" t="s">
        <v>119</v>
      </c>
    </row>
    <row r="236" s="27" customFormat="true" ht="33" hidden="false" customHeight="true" outlineLevel="0" collapsed="false">
      <c r="A236" s="22"/>
      <c r="B236" s="160"/>
      <c r="C236" s="161" t="s">
        <v>396</v>
      </c>
      <c r="D236" s="161" t="s">
        <v>122</v>
      </c>
      <c r="E236" s="162" t="s">
        <v>397</v>
      </c>
      <c r="F236" s="163" t="s">
        <v>398</v>
      </c>
      <c r="G236" s="164" t="s">
        <v>125</v>
      </c>
      <c r="H236" s="165" t="n">
        <v>115.55</v>
      </c>
      <c r="I236" s="166"/>
      <c r="J236" s="167" t="n">
        <f aca="false">ROUND(I236*H236,2)</f>
        <v>0</v>
      </c>
      <c r="K236" s="168" t="s">
        <v>126</v>
      </c>
      <c r="L236" s="23"/>
      <c r="M236" s="169"/>
      <c r="N236" s="170" t="s">
        <v>39</v>
      </c>
      <c r="O236" s="60"/>
      <c r="P236" s="171" t="n">
        <f aca="false">O236*H236</f>
        <v>0</v>
      </c>
      <c r="Q236" s="171" t="n">
        <v>0</v>
      </c>
      <c r="R236" s="171" t="n">
        <f aca="false">Q236*H236</f>
        <v>0</v>
      </c>
      <c r="S236" s="171" t="n">
        <v>0</v>
      </c>
      <c r="T236" s="172" t="n">
        <f aca="false">S236*H236</f>
        <v>0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3" t="s">
        <v>204</v>
      </c>
      <c r="AT236" s="173" t="s">
        <v>122</v>
      </c>
      <c r="AU236" s="173" t="s">
        <v>81</v>
      </c>
      <c r="AY236" s="3" t="s">
        <v>119</v>
      </c>
      <c r="BE236" s="174" t="n">
        <f aca="false">IF(N236="základní",J236,0)</f>
        <v>0</v>
      </c>
      <c r="BF236" s="174" t="n">
        <f aca="false">IF(N236="snížená",J236,0)</f>
        <v>0</v>
      </c>
      <c r="BG236" s="174" t="n">
        <f aca="false">IF(N236="zákl. přenesená",J236,0)</f>
        <v>0</v>
      </c>
      <c r="BH236" s="174" t="n">
        <f aca="false">IF(N236="sníž. přenesená",J236,0)</f>
        <v>0</v>
      </c>
      <c r="BI236" s="174" t="n">
        <f aca="false">IF(N236="nulová",J236,0)</f>
        <v>0</v>
      </c>
      <c r="BJ236" s="3" t="s">
        <v>79</v>
      </c>
      <c r="BK236" s="174" t="n">
        <f aca="false">ROUND(I236*H236,2)</f>
        <v>0</v>
      </c>
      <c r="BL236" s="3" t="s">
        <v>204</v>
      </c>
      <c r="BM236" s="173" t="s">
        <v>399</v>
      </c>
    </row>
    <row r="237" s="27" customFormat="true" ht="19.4" hidden="false" customHeight="false" outlineLevel="0" collapsed="false">
      <c r="A237" s="22"/>
      <c r="B237" s="160"/>
      <c r="C237" s="161" t="s">
        <v>400</v>
      </c>
      <c r="D237" s="161" t="s">
        <v>122</v>
      </c>
      <c r="E237" s="162" t="s">
        <v>401</v>
      </c>
      <c r="F237" s="163" t="s">
        <v>402</v>
      </c>
      <c r="G237" s="164" t="s">
        <v>125</v>
      </c>
      <c r="H237" s="165" t="n">
        <v>127.65</v>
      </c>
      <c r="I237" s="166"/>
      <c r="J237" s="167" t="n">
        <f aca="false">ROUND(I237*H237,2)</f>
        <v>0</v>
      </c>
      <c r="K237" s="168" t="s">
        <v>126</v>
      </c>
      <c r="L237" s="23"/>
      <c r="M237" s="169"/>
      <c r="N237" s="170" t="s">
        <v>39</v>
      </c>
      <c r="O237" s="60"/>
      <c r="P237" s="171" t="n">
        <f aca="false">O237*H237</f>
        <v>0</v>
      </c>
      <c r="Q237" s="171" t="n">
        <v>0.001</v>
      </c>
      <c r="R237" s="171" t="n">
        <f aca="false">Q237*H237</f>
        <v>0.12765</v>
      </c>
      <c r="S237" s="171" t="n">
        <v>0</v>
      </c>
      <c r="T237" s="172" t="n">
        <f aca="false">S237*H237</f>
        <v>0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3" t="s">
        <v>204</v>
      </c>
      <c r="AT237" s="173" t="s">
        <v>122</v>
      </c>
      <c r="AU237" s="173" t="s">
        <v>81</v>
      </c>
      <c r="AY237" s="3" t="s">
        <v>119</v>
      </c>
      <c r="BE237" s="174" t="n">
        <f aca="false">IF(N237="základní",J237,0)</f>
        <v>0</v>
      </c>
      <c r="BF237" s="174" t="n">
        <f aca="false">IF(N237="snížená",J237,0)</f>
        <v>0</v>
      </c>
      <c r="BG237" s="174" t="n">
        <f aca="false">IF(N237="zákl. přenesená",J237,0)</f>
        <v>0</v>
      </c>
      <c r="BH237" s="174" t="n">
        <f aca="false">IF(N237="sníž. přenesená",J237,0)</f>
        <v>0</v>
      </c>
      <c r="BI237" s="174" t="n">
        <f aca="false">IF(N237="nulová",J237,0)</f>
        <v>0</v>
      </c>
      <c r="BJ237" s="3" t="s">
        <v>79</v>
      </c>
      <c r="BK237" s="174" t="n">
        <f aca="false">ROUND(I237*H237,2)</f>
        <v>0</v>
      </c>
      <c r="BL237" s="3" t="s">
        <v>204</v>
      </c>
      <c r="BM237" s="173" t="s">
        <v>403</v>
      </c>
    </row>
    <row r="238" s="175" customFormat="true" ht="12.8" hidden="false" customHeight="false" outlineLevel="0" collapsed="false">
      <c r="B238" s="176"/>
      <c r="D238" s="177" t="s">
        <v>132</v>
      </c>
      <c r="E238" s="178"/>
      <c r="F238" s="179" t="s">
        <v>404</v>
      </c>
      <c r="H238" s="180" t="n">
        <v>127.65</v>
      </c>
      <c r="I238" s="181"/>
      <c r="L238" s="176"/>
      <c r="M238" s="182"/>
      <c r="N238" s="183"/>
      <c r="O238" s="183"/>
      <c r="P238" s="183"/>
      <c r="Q238" s="183"/>
      <c r="R238" s="183"/>
      <c r="S238" s="183"/>
      <c r="T238" s="184"/>
      <c r="AT238" s="178" t="s">
        <v>132</v>
      </c>
      <c r="AU238" s="178" t="s">
        <v>81</v>
      </c>
      <c r="AV238" s="175" t="s">
        <v>81</v>
      </c>
      <c r="AW238" s="175" t="s">
        <v>31</v>
      </c>
      <c r="AX238" s="175" t="s">
        <v>79</v>
      </c>
      <c r="AY238" s="178" t="s">
        <v>119</v>
      </c>
    </row>
    <row r="239" s="27" customFormat="true" ht="21.75" hidden="false" customHeight="true" outlineLevel="0" collapsed="false">
      <c r="A239" s="22"/>
      <c r="B239" s="160"/>
      <c r="C239" s="161" t="s">
        <v>405</v>
      </c>
      <c r="D239" s="161" t="s">
        <v>122</v>
      </c>
      <c r="E239" s="162" t="s">
        <v>406</v>
      </c>
      <c r="F239" s="163" t="s">
        <v>407</v>
      </c>
      <c r="G239" s="164" t="s">
        <v>153</v>
      </c>
      <c r="H239" s="165" t="n">
        <v>3</v>
      </c>
      <c r="I239" s="166"/>
      <c r="J239" s="167" t="n">
        <f aca="false">ROUND(I239*H239,2)</f>
        <v>0</v>
      </c>
      <c r="K239" s="168"/>
      <c r="L239" s="23"/>
      <c r="M239" s="169"/>
      <c r="N239" s="170" t="s">
        <v>39</v>
      </c>
      <c r="O239" s="60"/>
      <c r="P239" s="171" t="n">
        <f aca="false">O239*H239</f>
        <v>0</v>
      </c>
      <c r="Q239" s="171" t="n">
        <v>0</v>
      </c>
      <c r="R239" s="171" t="n">
        <f aca="false">Q239*H239</f>
        <v>0</v>
      </c>
      <c r="S239" s="171" t="n">
        <v>0</v>
      </c>
      <c r="T239" s="172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3" t="s">
        <v>204</v>
      </c>
      <c r="AT239" s="173" t="s">
        <v>122</v>
      </c>
      <c r="AU239" s="173" t="s">
        <v>81</v>
      </c>
      <c r="AY239" s="3" t="s">
        <v>119</v>
      </c>
      <c r="BE239" s="174" t="n">
        <f aca="false">IF(N239="základní",J239,0)</f>
        <v>0</v>
      </c>
      <c r="BF239" s="174" t="n">
        <f aca="false">IF(N239="snížená",J239,0)</f>
        <v>0</v>
      </c>
      <c r="BG239" s="174" t="n">
        <f aca="false">IF(N239="zákl. přenesená",J239,0)</f>
        <v>0</v>
      </c>
      <c r="BH239" s="174" t="n">
        <f aca="false">IF(N239="sníž. přenesená",J239,0)</f>
        <v>0</v>
      </c>
      <c r="BI239" s="174" t="n">
        <f aca="false">IF(N239="nulová",J239,0)</f>
        <v>0</v>
      </c>
      <c r="BJ239" s="3" t="s">
        <v>79</v>
      </c>
      <c r="BK239" s="174" t="n">
        <f aca="false">ROUND(I239*H239,2)</f>
        <v>0</v>
      </c>
      <c r="BL239" s="3" t="s">
        <v>204</v>
      </c>
      <c r="BM239" s="173" t="s">
        <v>408</v>
      </c>
    </row>
    <row r="240" s="146" customFormat="true" ht="25.9" hidden="false" customHeight="true" outlineLevel="0" collapsed="false">
      <c r="B240" s="147"/>
      <c r="D240" s="148" t="s">
        <v>73</v>
      </c>
      <c r="E240" s="149" t="s">
        <v>409</v>
      </c>
      <c r="F240" s="148" t="s">
        <v>410</v>
      </c>
      <c r="I240" s="150"/>
      <c r="J240" s="151" t="n">
        <f aca="false">BK240</f>
        <v>0</v>
      </c>
      <c r="L240" s="147"/>
      <c r="M240" s="152"/>
      <c r="N240" s="153"/>
      <c r="O240" s="153"/>
      <c r="P240" s="154" t="n">
        <f aca="false">P241+P243+P245</f>
        <v>0</v>
      </c>
      <c r="Q240" s="153"/>
      <c r="R240" s="154" t="n">
        <f aca="false">R241+R243+R245</f>
        <v>0</v>
      </c>
      <c r="S240" s="153"/>
      <c r="T240" s="155" t="n">
        <f aca="false">T241+T243+T245</f>
        <v>0</v>
      </c>
      <c r="AR240" s="148" t="s">
        <v>144</v>
      </c>
      <c r="AT240" s="156" t="s">
        <v>73</v>
      </c>
      <c r="AU240" s="156" t="s">
        <v>74</v>
      </c>
      <c r="AY240" s="148" t="s">
        <v>119</v>
      </c>
      <c r="BK240" s="157" t="n">
        <f aca="false">BK241+BK243+BK245</f>
        <v>0</v>
      </c>
    </row>
    <row r="241" s="146" customFormat="true" ht="22.8" hidden="false" customHeight="true" outlineLevel="0" collapsed="false">
      <c r="B241" s="147"/>
      <c r="D241" s="148" t="s">
        <v>73</v>
      </c>
      <c r="E241" s="158" t="s">
        <v>411</v>
      </c>
      <c r="F241" s="148" t="s">
        <v>412</v>
      </c>
      <c r="I241" s="150"/>
      <c r="J241" s="159" t="n">
        <f aca="false">BK241</f>
        <v>0</v>
      </c>
      <c r="L241" s="147"/>
      <c r="M241" s="152"/>
      <c r="N241" s="153"/>
      <c r="O241" s="153"/>
      <c r="P241" s="154" t="n">
        <f aca="false">P242</f>
        <v>0</v>
      </c>
      <c r="Q241" s="153"/>
      <c r="R241" s="154" t="n">
        <f aca="false">R242</f>
        <v>0</v>
      </c>
      <c r="S241" s="153"/>
      <c r="T241" s="155" t="n">
        <f aca="false">T242</f>
        <v>0</v>
      </c>
      <c r="AR241" s="148" t="s">
        <v>144</v>
      </c>
      <c r="AT241" s="156" t="s">
        <v>73</v>
      </c>
      <c r="AU241" s="156" t="s">
        <v>79</v>
      </c>
      <c r="AY241" s="148" t="s">
        <v>119</v>
      </c>
      <c r="BK241" s="157" t="n">
        <f aca="false">BK242</f>
        <v>0</v>
      </c>
    </row>
    <row r="242" s="27" customFormat="true" ht="16.5" hidden="false" customHeight="true" outlineLevel="0" collapsed="false">
      <c r="A242" s="22"/>
      <c r="B242" s="160"/>
      <c r="C242" s="161" t="s">
        <v>413</v>
      </c>
      <c r="D242" s="161" t="s">
        <v>122</v>
      </c>
      <c r="E242" s="162" t="s">
        <v>414</v>
      </c>
      <c r="F242" s="163" t="s">
        <v>415</v>
      </c>
      <c r="G242" s="164" t="s">
        <v>153</v>
      </c>
      <c r="H242" s="165" t="n">
        <v>1</v>
      </c>
      <c r="I242" s="166"/>
      <c r="J242" s="167" t="n">
        <f aca="false">ROUND(I242*H242,2)</f>
        <v>0</v>
      </c>
      <c r="K242" s="168" t="s">
        <v>126</v>
      </c>
      <c r="L242" s="23"/>
      <c r="M242" s="169"/>
      <c r="N242" s="170" t="s">
        <v>39</v>
      </c>
      <c r="O242" s="60"/>
      <c r="P242" s="171" t="n">
        <f aca="false">O242*H242</f>
        <v>0</v>
      </c>
      <c r="Q242" s="171" t="n">
        <v>0</v>
      </c>
      <c r="R242" s="171" t="n">
        <f aca="false">Q242*H242</f>
        <v>0</v>
      </c>
      <c r="S242" s="171" t="n">
        <v>0</v>
      </c>
      <c r="T242" s="172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3" t="s">
        <v>416</v>
      </c>
      <c r="AT242" s="173" t="s">
        <v>122</v>
      </c>
      <c r="AU242" s="173" t="s">
        <v>81</v>
      </c>
      <c r="AY242" s="3" t="s">
        <v>119</v>
      </c>
      <c r="BE242" s="174" t="n">
        <f aca="false">IF(N242="základní",J242,0)</f>
        <v>0</v>
      </c>
      <c r="BF242" s="174" t="n">
        <f aca="false">IF(N242="snížená",J242,0)</f>
        <v>0</v>
      </c>
      <c r="BG242" s="174" t="n">
        <f aca="false">IF(N242="zákl. přenesená",J242,0)</f>
        <v>0</v>
      </c>
      <c r="BH242" s="174" t="n">
        <f aca="false">IF(N242="sníž. přenesená",J242,0)</f>
        <v>0</v>
      </c>
      <c r="BI242" s="174" t="n">
        <f aca="false">IF(N242="nulová",J242,0)</f>
        <v>0</v>
      </c>
      <c r="BJ242" s="3" t="s">
        <v>79</v>
      </c>
      <c r="BK242" s="174" t="n">
        <f aca="false">ROUND(I242*H242,2)</f>
        <v>0</v>
      </c>
      <c r="BL242" s="3" t="s">
        <v>416</v>
      </c>
      <c r="BM242" s="173" t="s">
        <v>417</v>
      </c>
    </row>
    <row r="243" s="146" customFormat="true" ht="22.8" hidden="false" customHeight="true" outlineLevel="0" collapsed="false">
      <c r="B243" s="147"/>
      <c r="D243" s="148" t="s">
        <v>73</v>
      </c>
      <c r="E243" s="158" t="s">
        <v>418</v>
      </c>
      <c r="F243" s="148" t="s">
        <v>419</v>
      </c>
      <c r="I243" s="150"/>
      <c r="J243" s="159" t="n">
        <f aca="false">BK243</f>
        <v>0</v>
      </c>
      <c r="L243" s="147"/>
      <c r="M243" s="152"/>
      <c r="N243" s="153"/>
      <c r="O243" s="153"/>
      <c r="P243" s="154" t="n">
        <f aca="false">P244</f>
        <v>0</v>
      </c>
      <c r="Q243" s="153"/>
      <c r="R243" s="154" t="n">
        <f aca="false">R244</f>
        <v>0</v>
      </c>
      <c r="S243" s="153"/>
      <c r="T243" s="155" t="n">
        <f aca="false">T244</f>
        <v>0</v>
      </c>
      <c r="AR243" s="148" t="s">
        <v>144</v>
      </c>
      <c r="AT243" s="156" t="s">
        <v>73</v>
      </c>
      <c r="AU243" s="156" t="s">
        <v>79</v>
      </c>
      <c r="AY243" s="148" t="s">
        <v>119</v>
      </c>
      <c r="BK243" s="157" t="n">
        <f aca="false">BK244</f>
        <v>0</v>
      </c>
    </row>
    <row r="244" s="27" customFormat="true" ht="16.5" hidden="false" customHeight="true" outlineLevel="0" collapsed="false">
      <c r="A244" s="22"/>
      <c r="B244" s="160"/>
      <c r="C244" s="161" t="s">
        <v>420</v>
      </c>
      <c r="D244" s="161" t="s">
        <v>122</v>
      </c>
      <c r="E244" s="162" t="s">
        <v>421</v>
      </c>
      <c r="F244" s="163" t="s">
        <v>422</v>
      </c>
      <c r="G244" s="164" t="s">
        <v>153</v>
      </c>
      <c r="H244" s="165" t="n">
        <v>1</v>
      </c>
      <c r="I244" s="166"/>
      <c r="J244" s="167" t="n">
        <f aca="false">ROUND(I244*H244,2)</f>
        <v>0</v>
      </c>
      <c r="K244" s="168" t="s">
        <v>126</v>
      </c>
      <c r="L244" s="23"/>
      <c r="M244" s="169"/>
      <c r="N244" s="170" t="s">
        <v>39</v>
      </c>
      <c r="O244" s="60"/>
      <c r="P244" s="171" t="n">
        <f aca="false">O244*H244</f>
        <v>0</v>
      </c>
      <c r="Q244" s="171" t="n">
        <v>0</v>
      </c>
      <c r="R244" s="171" t="n">
        <f aca="false">Q244*H244</f>
        <v>0</v>
      </c>
      <c r="S244" s="171" t="n">
        <v>0</v>
      </c>
      <c r="T244" s="172" t="n">
        <f aca="false">S244*H244</f>
        <v>0</v>
      </c>
      <c r="U244" s="22"/>
      <c r="V244" s="22"/>
      <c r="W244" s="22"/>
      <c r="X244" s="22"/>
      <c r="Y244" s="22"/>
      <c r="Z244" s="22"/>
      <c r="AA244" s="22"/>
      <c r="AB244" s="22"/>
      <c r="AC244" s="22"/>
      <c r="AD244" s="22"/>
      <c r="AE244" s="22"/>
      <c r="AR244" s="173" t="s">
        <v>416</v>
      </c>
      <c r="AT244" s="173" t="s">
        <v>122</v>
      </c>
      <c r="AU244" s="173" t="s">
        <v>81</v>
      </c>
      <c r="AY244" s="3" t="s">
        <v>119</v>
      </c>
      <c r="BE244" s="174" t="n">
        <f aca="false">IF(N244="základní",J244,0)</f>
        <v>0</v>
      </c>
      <c r="BF244" s="174" t="n">
        <f aca="false">IF(N244="snížená",J244,0)</f>
        <v>0</v>
      </c>
      <c r="BG244" s="174" t="n">
        <f aca="false">IF(N244="zákl. přenesená",J244,0)</f>
        <v>0</v>
      </c>
      <c r="BH244" s="174" t="n">
        <f aca="false">IF(N244="sníž. přenesená",J244,0)</f>
        <v>0</v>
      </c>
      <c r="BI244" s="174" t="n">
        <f aca="false">IF(N244="nulová",J244,0)</f>
        <v>0</v>
      </c>
      <c r="BJ244" s="3" t="s">
        <v>79</v>
      </c>
      <c r="BK244" s="174" t="n">
        <f aca="false">ROUND(I244*H244,2)</f>
        <v>0</v>
      </c>
      <c r="BL244" s="3" t="s">
        <v>416</v>
      </c>
      <c r="BM244" s="173" t="s">
        <v>423</v>
      </c>
    </row>
    <row r="245" s="146" customFormat="true" ht="22.8" hidden="false" customHeight="true" outlineLevel="0" collapsed="false">
      <c r="B245" s="147"/>
      <c r="D245" s="148" t="s">
        <v>73</v>
      </c>
      <c r="E245" s="158" t="s">
        <v>424</v>
      </c>
      <c r="F245" s="148" t="s">
        <v>425</v>
      </c>
      <c r="I245" s="150"/>
      <c r="J245" s="159" t="n">
        <f aca="false">BK245</f>
        <v>0</v>
      </c>
      <c r="L245" s="147"/>
      <c r="M245" s="152"/>
      <c r="N245" s="153"/>
      <c r="O245" s="153"/>
      <c r="P245" s="154" t="n">
        <f aca="false">P246</f>
        <v>0</v>
      </c>
      <c r="Q245" s="153"/>
      <c r="R245" s="154" t="n">
        <f aca="false">R246</f>
        <v>0</v>
      </c>
      <c r="S245" s="153"/>
      <c r="T245" s="155" t="n">
        <f aca="false">T246</f>
        <v>0</v>
      </c>
      <c r="AR245" s="148" t="s">
        <v>144</v>
      </c>
      <c r="AT245" s="156" t="s">
        <v>73</v>
      </c>
      <c r="AU245" s="156" t="s">
        <v>79</v>
      </c>
      <c r="AY245" s="148" t="s">
        <v>119</v>
      </c>
      <c r="BK245" s="157" t="n">
        <f aca="false">BK246</f>
        <v>0</v>
      </c>
    </row>
    <row r="246" s="27" customFormat="true" ht="16.5" hidden="false" customHeight="true" outlineLevel="0" collapsed="false">
      <c r="A246" s="22"/>
      <c r="B246" s="160"/>
      <c r="C246" s="161" t="s">
        <v>426</v>
      </c>
      <c r="D246" s="161" t="s">
        <v>122</v>
      </c>
      <c r="E246" s="162" t="s">
        <v>427</v>
      </c>
      <c r="F246" s="163" t="s">
        <v>428</v>
      </c>
      <c r="G246" s="164" t="s">
        <v>153</v>
      </c>
      <c r="H246" s="165" t="n">
        <v>1</v>
      </c>
      <c r="I246" s="166"/>
      <c r="J246" s="167" t="n">
        <f aca="false">ROUND(I246*H246,2)</f>
        <v>0</v>
      </c>
      <c r="K246" s="168" t="s">
        <v>126</v>
      </c>
      <c r="L246" s="23"/>
      <c r="M246" s="206"/>
      <c r="N246" s="207" t="s">
        <v>39</v>
      </c>
      <c r="O246" s="208"/>
      <c r="P246" s="209" t="n">
        <f aca="false">O246*H246</f>
        <v>0</v>
      </c>
      <c r="Q246" s="209" t="n">
        <v>0</v>
      </c>
      <c r="R246" s="209" t="n">
        <f aca="false">Q246*H246</f>
        <v>0</v>
      </c>
      <c r="S246" s="209" t="n">
        <v>0</v>
      </c>
      <c r="T246" s="210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3" t="s">
        <v>416</v>
      </c>
      <c r="AT246" s="173" t="s">
        <v>122</v>
      </c>
      <c r="AU246" s="173" t="s">
        <v>81</v>
      </c>
      <c r="AY246" s="3" t="s">
        <v>119</v>
      </c>
      <c r="BE246" s="174" t="n">
        <f aca="false">IF(N246="základní",J246,0)</f>
        <v>0</v>
      </c>
      <c r="BF246" s="174" t="n">
        <f aca="false">IF(N246="snížená",J246,0)</f>
        <v>0</v>
      </c>
      <c r="BG246" s="174" t="n">
        <f aca="false">IF(N246="zákl. přenesená",J246,0)</f>
        <v>0</v>
      </c>
      <c r="BH246" s="174" t="n">
        <f aca="false">IF(N246="sníž. přenesená",J246,0)</f>
        <v>0</v>
      </c>
      <c r="BI246" s="174" t="n">
        <f aca="false">IF(N246="nulová",J246,0)</f>
        <v>0</v>
      </c>
      <c r="BJ246" s="3" t="s">
        <v>79</v>
      </c>
      <c r="BK246" s="174" t="n">
        <f aca="false">ROUND(I246*H246,2)</f>
        <v>0</v>
      </c>
      <c r="BL246" s="3" t="s">
        <v>416</v>
      </c>
      <c r="BM246" s="173" t="s">
        <v>429</v>
      </c>
    </row>
    <row r="247" s="27" customFormat="true" ht="6.95" hidden="false" customHeight="true" outlineLevel="0" collapsed="false">
      <c r="A247" s="22"/>
      <c r="B247" s="44"/>
      <c r="C247" s="45"/>
      <c r="D247" s="45"/>
      <c r="E247" s="45"/>
      <c r="F247" s="45"/>
      <c r="G247" s="45"/>
      <c r="H247" s="45"/>
      <c r="I247" s="45"/>
      <c r="J247" s="45"/>
      <c r="K247" s="45"/>
      <c r="L247" s="23"/>
      <c r="M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</row>
  </sheetData>
  <autoFilter ref="C127:K246"/>
  <mergeCells count="6">
    <mergeCell ref="L2:V2"/>
    <mergeCell ref="E7:H7"/>
    <mergeCell ref="E16:H16"/>
    <mergeCell ref="E25:H25"/>
    <mergeCell ref="E85:H85"/>
    <mergeCell ref="E120:H120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2021-05-29T10:27:40Z</dcterms:created>
  <dc:creator>Eva-TOSH\Eva</dc:creator>
  <dc:description/>
  <dc:language>cs-CZ</dc:language>
  <cp:lastModifiedBy/>
  <cp:lastPrinted>2021-05-29T12:32:12Z</cp:lastPrinted>
  <dcterms:modified xsi:type="dcterms:W3CDTF">2021-05-29T12:32:25Z</dcterms:modified>
  <cp:revision>1</cp:revision>
  <dc:subject/>
  <dc:title/>
</cp:coreProperties>
</file>